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NAM 2024\KINH PHI CHI TIET HDPHPBGDPL\"/>
    </mc:Choice>
  </mc:AlternateContent>
  <bookViews>
    <workbookView xWindow="0" yWindow="0" windowWidth="19425" windowHeight="9105"/>
  </bookViews>
  <sheets>
    <sheet name="KP HD PBGDPL" sheetId="1" r:id="rId1"/>
    <sheet name="Cơ quan thành viên" sheetId="3" r:id="rId2"/>
  </sheets>
  <definedNames>
    <definedName name="_xlnm.Print_Titles" localSheetId="0">'KP HD PBGDPL'!$5:$7</definedName>
  </definedNames>
  <calcPr calcId="162913"/>
</workbook>
</file>

<file path=xl/calcChain.xml><?xml version="1.0" encoding="utf-8"?>
<calcChain xmlns="http://schemas.openxmlformats.org/spreadsheetml/2006/main">
  <c r="H47" i="1" l="1"/>
  <c r="H43" i="1"/>
  <c r="H36" i="1"/>
  <c r="H28" i="1"/>
  <c r="H32" i="1"/>
  <c r="H130" i="1"/>
  <c r="C13" i="3"/>
  <c r="C7" i="3"/>
  <c r="C28" i="3" l="1"/>
  <c r="H129" i="1" l="1"/>
  <c r="H115" i="1"/>
  <c r="H121" i="1"/>
  <c r="H120" i="1"/>
  <c r="H119" i="1"/>
  <c r="H111" i="1"/>
  <c r="H109" i="1"/>
  <c r="H98" i="1"/>
  <c r="H89" i="1"/>
  <c r="H112" i="1"/>
  <c r="H118" i="1"/>
  <c r="H117" i="1"/>
  <c r="H116" i="1"/>
  <c r="H123" i="1"/>
  <c r="H125" i="1"/>
  <c r="H126" i="1"/>
  <c r="H124" i="1" s="1"/>
  <c r="H127" i="1"/>
  <c r="H128" i="1"/>
  <c r="H105" i="1"/>
  <c r="H104" i="1"/>
  <c r="H103" i="1"/>
  <c r="H102" i="1"/>
  <c r="H101" i="1"/>
  <c r="H100" i="1"/>
  <c r="H99" i="1"/>
  <c r="H97" i="1" l="1"/>
  <c r="H114" i="1"/>
  <c r="H113" i="1"/>
  <c r="H110" i="1"/>
  <c r="H108" i="1"/>
  <c r="H107" i="1"/>
  <c r="H96" i="1"/>
  <c r="H94" i="1"/>
  <c r="H93" i="1"/>
  <c r="H92" i="1"/>
  <c r="H90" i="1"/>
  <c r="H88" i="1" s="1"/>
  <c r="H91" i="1"/>
  <c r="H95" i="1"/>
  <c r="G86" i="1"/>
  <c r="H85" i="1"/>
  <c r="H84" i="1"/>
  <c r="H77" i="1"/>
  <c r="H69" i="1"/>
  <c r="G48" i="1"/>
  <c r="H51" i="1"/>
  <c r="H49" i="1"/>
  <c r="H50" i="1"/>
  <c r="H106" i="1" l="1"/>
  <c r="H48" i="1"/>
  <c r="A3" i="3" l="1"/>
  <c r="H14" i="1" l="1"/>
  <c r="H13" i="1"/>
  <c r="H10" i="1" l="1"/>
  <c r="H12" i="1"/>
  <c r="H57" i="1"/>
  <c r="H58" i="1"/>
  <c r="H18" i="1"/>
  <c r="H87" i="1" l="1"/>
  <c r="H131" i="1" l="1"/>
  <c r="H86" i="1" l="1"/>
  <c r="H83" i="1"/>
  <c r="H82" i="1"/>
  <c r="H11" i="1"/>
  <c r="H81" i="1" l="1"/>
  <c r="H80" i="1" s="1"/>
  <c r="H23" i="1"/>
  <c r="H22" i="1"/>
  <c r="H21" i="1" s="1"/>
  <c r="H20" i="1"/>
  <c r="H19" i="1"/>
  <c r="H15" i="1" l="1"/>
  <c r="H9" i="1"/>
  <c r="H8" i="1" s="1"/>
  <c r="H132" i="1" l="1"/>
  <c r="H79" i="1"/>
  <c r="H78" i="1"/>
  <c r="H75" i="1"/>
  <c r="H74" i="1"/>
  <c r="H72" i="1"/>
  <c r="H70" i="1"/>
  <c r="H66" i="1"/>
  <c r="H67" i="1"/>
  <c r="H64" i="1"/>
  <c r="H46" i="1"/>
  <c r="H45" i="1"/>
  <c r="H42" i="1"/>
  <c r="H41" i="1"/>
  <c r="H38" i="1"/>
  <c r="H37" i="1" s="1"/>
  <c r="H35" i="1"/>
  <c r="H34" i="1"/>
  <c r="H31" i="1"/>
  <c r="H30" i="1"/>
  <c r="H27" i="1"/>
  <c r="H26" i="1"/>
  <c r="H25" i="1" s="1"/>
  <c r="H63" i="1" l="1"/>
  <c r="H71" i="1"/>
  <c r="H33" i="1"/>
  <c r="H29" i="1"/>
  <c r="H40" i="1"/>
  <c r="H44" i="1"/>
  <c r="H61" i="1"/>
  <c r="H55" i="1"/>
  <c r="H56" i="1"/>
  <c r="H54" i="1"/>
  <c r="H53" i="1" l="1"/>
  <c r="H62" i="1"/>
  <c r="H24" i="1"/>
  <c r="H60" i="1"/>
  <c r="H59" i="1" s="1"/>
  <c r="H52" i="1" l="1"/>
  <c r="H133" i="1" s="1"/>
</calcChain>
</file>

<file path=xl/sharedStrings.xml><?xml version="1.0" encoding="utf-8"?>
<sst xmlns="http://schemas.openxmlformats.org/spreadsheetml/2006/main" count="314" uniqueCount="178">
  <si>
    <t>Stt</t>
  </si>
  <si>
    <t>Nội dung chi</t>
  </si>
  <si>
    <t>Đơn vị tính</t>
  </si>
  <si>
    <t>Số lượng</t>
  </si>
  <si>
    <t>Đơn giá</t>
  </si>
  <si>
    <t>Căn cứ pháp lý</t>
  </si>
  <si>
    <t>Người</t>
  </si>
  <si>
    <t>Ngày</t>
  </si>
  <si>
    <t>khác</t>
  </si>
  <si>
    <t>Chủ trì</t>
  </si>
  <si>
    <t>Người/buổi</t>
  </si>
  <si>
    <t>Thành viên tham dự</t>
  </si>
  <si>
    <t>Tiền nước uống</t>
  </si>
  <si>
    <t>Công tác phí</t>
  </si>
  <si>
    <t>Người/ngày</t>
  </si>
  <si>
    <t>Tiền thuê phòng ngủ</t>
  </si>
  <si>
    <t>Xăng xe</t>
  </si>
  <si>
    <t>Tập thể</t>
  </si>
  <si>
    <t>+ Cá nhân</t>
  </si>
  <si>
    <t>Cá nhân</t>
  </si>
  <si>
    <t xml:space="preserve">Bộ </t>
  </si>
  <si>
    <t>Buổi</t>
  </si>
  <si>
    <t>Nghị quyết 59/2017/NQ-HĐND ngày 08/12/2017 của HĐND tỉnh</t>
  </si>
  <si>
    <t>TỔNG CỘNG</t>
  </si>
  <si>
    <t>Số đề nghị</t>
  </si>
  <si>
    <t>+ Tập thể</t>
  </si>
  <si>
    <t xml:space="preserve">Thành tiền </t>
  </si>
  <si>
    <t>ĐVT: Đồng</t>
  </si>
  <si>
    <t>PHỤ LỤC 01</t>
  </si>
  <si>
    <t>Phụ lục 02</t>
  </si>
  <si>
    <t>ĐVT: đồng</t>
  </si>
  <si>
    <t>Tên cơ quan</t>
  </si>
  <si>
    <t>Ghi chú</t>
  </si>
  <si>
    <t>I</t>
  </si>
  <si>
    <t>Các cơ quan chủ trì trực tiếp thực hiện các đề án về phổ biến, giáo dục pháp luật</t>
  </si>
  <si>
    <t>Hội Luật gia tỉnh</t>
  </si>
  <si>
    <t>Công an tỉnh</t>
  </si>
  <si>
    <t>Thanh tra tỉnh</t>
  </si>
  <si>
    <t>Bộ chỉ huy quân sự</t>
  </si>
  <si>
    <t>II</t>
  </si>
  <si>
    <t>Các cơ quan phối hợp với Sở Tư pháp thực hiện các đề án, chương trình về phổ biến, giáo dục pháp luật</t>
  </si>
  <si>
    <t>Hội Liên hiệp phụ nữ tỉnh</t>
  </si>
  <si>
    <t>Hội Nông dân</t>
  </si>
  <si>
    <t>Hội cựu chiến binh tỉnh</t>
  </si>
  <si>
    <t>Sở Tài chính</t>
  </si>
  <si>
    <t>Tài liệu</t>
  </si>
  <si>
    <t>Ủy ban MTTQ Việt Nam tỉnh</t>
  </si>
  <si>
    <t>Tài liệu, Văn phòng phẩm phục vụ cuộc họp</t>
  </si>
  <si>
    <t>Thuê hội trường, khẩu hiệu, trang trí</t>
  </si>
  <si>
    <t xml:space="preserve">Chủ trì </t>
  </si>
  <si>
    <t xml:space="preserve">Thành viên tham dự </t>
  </si>
  <si>
    <t xml:space="preserve">Tiền nước uống </t>
  </si>
  <si>
    <t>điểm c, khoản 1, phụ lục kèm theo Nghị quyết 25/2021/NQ-HĐND ngày 04/8/2021 của HĐND tỉnh Lâm Đồng</t>
  </si>
  <si>
    <t>điểm c, khoản 1, phụ lục kèm theo Nghị quyết 25/2021/NQ-HĐND</t>
  </si>
  <si>
    <t>Thuê Hội trường, trang trí</t>
  </si>
  <si>
    <t>Văn phòng phẩm (giấy mực, khung khen, hoa tặng các cá nhân, tập thể được khen thưởng...)</t>
  </si>
  <si>
    <t>Bộ</t>
  </si>
  <si>
    <t>4.1</t>
  </si>
  <si>
    <t>4.2</t>
  </si>
  <si>
    <t>Cái (ngang)</t>
  </si>
  <si>
    <t>Cái (dọc)</t>
  </si>
  <si>
    <t>In Băng rôn</t>
  </si>
  <si>
    <t>Chuyên mục</t>
  </si>
  <si>
    <t>Chi Chủ trì</t>
  </si>
  <si>
    <t>Đại biểu tham dự</t>
  </si>
  <si>
    <t>Biên soạn, in ấn tài liệu</t>
  </si>
  <si>
    <t>Điểm b mục 4 phụ lục kèm theo Nghị quyết số 25/2021/NQ-HĐND</t>
  </si>
  <si>
    <t>Thuê xe</t>
  </si>
  <si>
    <t>Chi Báo cáo viên</t>
  </si>
  <si>
    <t xml:space="preserve">Nước uống hội nghị </t>
  </si>
  <si>
    <t>Điểm a, d mục 2 phụ lục kèm theo Nghị quyết số 25/2021/NQ-HĐND</t>
  </si>
  <si>
    <t>Đợt</t>
  </si>
  <si>
    <t>Cụm Cát Tiên - Đạ Tẻh</t>
  </si>
  <si>
    <t>Cụm Đạ Huoai - Di Linh</t>
  </si>
  <si>
    <t>Cụm Đức Trọng - Đơn Dương</t>
  </si>
  <si>
    <t>Cụm Đà Lạt - Lạc Dương</t>
  </si>
  <si>
    <t>Cụm Đam Rông - Lâm Hà</t>
  </si>
  <si>
    <t>Cụm Bảo Lộc - Bảo Lâm</t>
  </si>
  <si>
    <t>Chi chế độ đại biểu không hưởng lương</t>
  </si>
  <si>
    <t>Kế hoạch, báo cáo, chương trình</t>
  </si>
  <si>
    <t>Mục 1, 9 phụ lục kèm theo Nghị quyết số 25/2021/NQ-HĐND</t>
  </si>
  <si>
    <t>Hợp đồng</t>
  </si>
  <si>
    <t>Chương trình “Tăng cường công tác phổ biến, giáo dục pháp luật trong các cơ sở giáo dục nghề nghiệp giai đoạn 2022-2027” theo Kế hoạch số 6281/KH-UBND ngày 01/9/2021 của UBND tỉnh Lâm Đồng</t>
  </si>
  <si>
    <t>Sở Lao động - Thương binh và Xã Hội</t>
  </si>
  <si>
    <t>Đề án “ Nâng cao hiệu quả công tác phổ biến, giáo dục pháp luật gắn với vận động quần chúng nhân dân chấp hành pháp luật tại cơ sở của lực lượng Công an nhân dân giai đoạn 2022 - 2027” theo Kế hoạch số 8589/KH-UBND ngày 25/11/2021 của UBND tỉnh Lâm Đồng</t>
  </si>
  <si>
    <t>Đề án “ Phát huy vai trò của lực lượng Quân đội nhân dân tham gia công tác phổ biến, giáo dục pháp luật, vận động nhân dân chấp hành pháp luật tại cơ sở giai đoạn 2021 - 2027” theo Kế hoạch số 6402/KH-UBND ngày 10/9/2021 của UBND tỉnh Lâm Đồng</t>
  </si>
  <si>
    <t>Tỉnh Đoàn</t>
  </si>
  <si>
    <t>Khẩu hiệu, trang trí</t>
  </si>
  <si>
    <t>Thuê Hội trường lớn</t>
  </si>
  <si>
    <t>Thuê hội trường, trang trí</t>
  </si>
  <si>
    <t>Văn phòng phẩm, tài liệu</t>
  </si>
  <si>
    <t>In Băng rôn tuyên truyền, treo các trục đường chính tại thành phố Đà Lạt, TTHC tỉnh, Phòng công chứng số 1 (tại TP. Đà Lạt), Phòng công chứng số 3 (tại huyện Đức Trọng), Phòng công chứng số 4 (tại huyện Đạ Tẻh), Phòng công chứng số 5 (tại huyện Đam Rông), Chi nhánh Trung tâm TGPL (tại huyện Di Linh, TP. Bảo Lộc)</t>
  </si>
  <si>
    <t>1.1</t>
  </si>
  <si>
    <t>1.2</t>
  </si>
  <si>
    <t>Chi bồi dưỡng thành viên Ban Tổ chức, Tổ Thư ký</t>
  </si>
  <si>
    <t>Chi bồi dưỡng Ban Giám khảo, Trưởng Ban Tổ chức</t>
  </si>
  <si>
    <t>Họp Hội đồng PH PBGDPL 06 tháng và tổng kết năm</t>
  </si>
  <si>
    <t>Điều 4 Nghị quyết số 62/2021/NQ-HĐND</t>
  </si>
  <si>
    <t>Kế hoạch số 8088/KH-UBND ngày 21/10/2022 của UBND tỉnh</t>
  </si>
  <si>
    <t>Đoàn Luật sư tỉnh</t>
  </si>
  <si>
    <t>PHÂN BỔ KINH PHÍ PHỔ BIẾN GIÁO DỤC PHÁP LUẬT CỦA CÁC CƠ QUAN THÀNH VIÊN 
HỘI ĐỒNG PHỔ BIẾN GIÁO DỤC PHÁP LUẬT NĂM 2023</t>
  </si>
  <si>
    <t xml:space="preserve">Phối hợp với Đoàn Luật sư tỉnh, các sở, ban, ngành và đơn vị truyền thông tổ chức sản xuất, đạo diễn, kịch bản, biên tập, quay phim, chi phí hiện trường, dẫn chương trình, khách mời, đạo diễn hậu kỳ, kỹ thuật dàn dựng, kỹ thuật âm thanh, thiết kế đồ họa, thuê phim trường và các chi phí có liên quan… đăng tải trên các phương tiện thông tin đại chúng. </t>
  </si>
  <si>
    <t>Ban Dân tộc</t>
  </si>
  <si>
    <t>Sở Giáo dục và Đào tạo</t>
  </si>
  <si>
    <t>Sở Thông tin và Truyền thông</t>
  </si>
  <si>
    <t>Sở Xây dựng</t>
  </si>
  <si>
    <t>Sở Tài nguyên và Môi trường</t>
  </si>
  <si>
    <t>Hội trường 100 chỗ</t>
  </si>
  <si>
    <t>người/buổi</t>
  </si>
  <si>
    <t xml:space="preserve">Nghị quyết 59/2017/NQ-HĐND ngày 08/12/2017 của HĐND tỉnh </t>
  </si>
  <si>
    <t>Hội trường 100 chỗ (Văn bản 15/BQLTTHC ngày 24/4/2019 của Ban quản lý TTHC)</t>
  </si>
  <si>
    <t>Hội trường 300 chỗ (Văn bản 15/BQLTTHC ngày 24/4/2019 của Ban quản lý TTHC)</t>
  </si>
  <si>
    <t>Chi theo hội nghị</t>
  </si>
  <si>
    <t>CHI TIẾT DỰ TOÁN KINH PHÍ PHỔ BIẾN GIÁO DỤC PHÁP LUẬT 
CỦA HỘI ĐỒNG PHỔ BẾN GIÁO DỤC PHÁP LUẬT TỈNH LÂM ĐỒNG NĂM 2024</t>
  </si>
  <si>
    <t>Chương trình công tác Hội đồng PH PBGDPL (khoản 2, Mục II, Kế hoạch số 867/KH-HĐPH ngày 29/01/2024)</t>
  </si>
  <si>
    <t xml:space="preserve">Công tác tổng kết, khen thưởng năm 2024 </t>
  </si>
  <si>
    <t>Khoản 1, Điều 3 Thông tư  số 56/2023/TT-BTC ngày 18/8/2023 của Bộ trưởng Bộ Tài chính.</t>
  </si>
  <si>
    <t>Xăng xe (mỗi huyện đi 02 xã)</t>
  </si>
  <si>
    <t>Triển khai các đề án, chương trình phối hợp PBGDPL (khoản 3, Mục II, Kế hoạch số 867/KH-HĐPH ngày 29/01/2024)</t>
  </si>
  <si>
    <t>Triển khai thực hiện Đề án “Tổ chức truyền thông chính sách có tác động lớn đến xã hội trong quá trình xây dựng văn bản quy phạm pháp luật giai đoạn 2022 - 2027”.</t>
  </si>
  <si>
    <t>Kế hoạch số 4657/KH-UBND ngày 28/6/2022 của UBND tỉnh.</t>
  </si>
  <si>
    <t>Triển khai thực hiện Đề án "Tăng cường năng lực tiếp cận pháp luật của người dân giai đoạn 2022-2030" trên địa bàn tỉnh</t>
  </si>
  <si>
    <t>điểm d, Khoản 5, Điều 3 Thông tư  số 56/2023/TT-BTC ngày 18/8/2023 của Bộ trưởng Bộ Tài chính.</t>
  </si>
  <si>
    <t>Tổ chức Hội nghị bồi dưỡng kiến thức pháp luật, kỹ năng PBGDPL cho Câu lạc bộ Nông dân với pháp luật (khoản 4, Mục II, Kế hoạch số 867/KH-HĐPH ngày 29/01/2024)</t>
  </si>
  <si>
    <t>Tổ chức Hội nghị bồi dưỡng kiến thức pháp luật, kỹ năng PBGDPL  cho Câu lạc bộ Nông dân với pháp luật tại huyện Đam Rông</t>
  </si>
  <si>
    <t>Tổ chức Hội nghị bồi dưỡng kiến thức pháp luật, kỹ năng PBGDPL cho Câu lạc bộ Nông dân với pháp luật tại huyện Lâm Hà</t>
  </si>
  <si>
    <t>Văn phòng phẩm (giấy mực, khung khen, hoa, cờ lưu niệm, trao giải lồng ghép trong Hội nghị tổng kết công tác Hội đồng PHPBGDPL cuối năm...)</t>
  </si>
  <si>
    <t>Chi xây dựng kịch bản, tiếu phẩm</t>
  </si>
  <si>
    <t>kịch bản/tiểu phẩm</t>
  </si>
  <si>
    <t>Chi hỗ trợ tập luyện cho các thành viên tham gia Hội thi</t>
  </si>
  <si>
    <t>người/ngày</t>
  </si>
  <si>
    <t xml:space="preserve"> mục 6 phụ lục kèm theo Nghị quyết số 25/2021/NQ-HĐND</t>
  </si>
  <si>
    <t>7.1</t>
  </si>
  <si>
    <t>7.2</t>
  </si>
  <si>
    <t>Tổ chức Tọa đàm bồi dưỡng nghiệp vụ về triển khai các hình thức, mô hình thông tin, phổ biến giáo dục pháp luật hiệu quả tại cơ sở phục vụ công tác đánh giá xã, phường thị trấn đạt chuẩn tiếp cận pháp luật. (điểm b, khoản 1, Mục II,  Kế hoạch số 867/KH-HĐPH ngày 29/01/2024)</t>
  </si>
  <si>
    <t xml:space="preserve">Xăng xe </t>
  </si>
  <si>
    <t>Thuê hội trường, trang trí, maket</t>
  </si>
  <si>
    <t xml:space="preserve">Tuyên truyền, phổ biến các văn bản, chính sách cho doanh nghiệp trên địa bàn tỉnh Lâm Đồng (điểm c, khoản 3, Mục II, Kế hoạch số 867/KH-HĐPH ngày 29/01/2024) </t>
  </si>
  <si>
    <t>Thông tư  số 56/2023/TT-BTC ngày 18/8/2023 của Bộ trưởng Bộ Tài chính.</t>
  </si>
  <si>
    <t xml:space="preserve">Phổ biến, giáo dục pháp luật cho các đối tượng đặc thù đang chấp hành hình phạt tù tại Trại giam Đại Bình, huyện Bảo Lâm (điểm d, khoản 3, Mục II, Kế hoạch số 867/KH-HĐPH ngày 29/01/2024) </t>
  </si>
  <si>
    <t>Quyết định của Thủ tướng Chính phủ số: 1079/QĐ-TTg ngày 14/9/2022 phê duyệt Đề án “Truyền thông về quyền con người ở Việt Nam giai đoạn 2024-2028”; 1252/QĐ-TTg ngày 26/9/2019 phê duyệt Kế hoạch tăng cường thực thi hiệu quả Công ước quốc tế về các quyền dân sự và chính trị và các khuyến nghị của Ủy ban Nhân quyền Liên hợp quốc; 65/QĐ-TTg ngày 12/01/2018 phê duyệt Đề án “Tuyên truyền, phổ biến trong cán bộ, công chức, viên chức và Nhân dân về nội dung của Công ước chống tra tấn và pháp luật Việt Nam về phòng, chống tra tấn” và Kế hoạch số 7986/KH-UBND ngày 19/10/2022 của UBND tỉnh</t>
  </si>
  <si>
    <t>Đẩy mạnh công tác PBGDPL về quyền con người, người Việt Nam ở nước ngoài</t>
  </si>
  <si>
    <t xml:space="preserve">Kiểm tra về công tác phổ biến, giáo dục pháp luật; chuẩn tiếp cận pháp luật; công tác hòa giải ở cơ sở (khoản 2, Mục II, Kế hoạch số 867/KH-HĐPH ngày 29/01/2024): Sở Tư pháp và thành viên Hội đồng PHPBGDPL tỉnh </t>
  </si>
  <si>
    <t>Triển khai thực hiện  “Ngày pháp luật” năm 2024 (điểm b, khoản 3, Mục II, Kế hoạch số 867/KH-HĐPH ngày 29/01/2024)</t>
  </si>
  <si>
    <t>Tổ chức Hội thảo Ngày Pháp luật năm 2024 (Câu lạc bộ Tuổi trẻ và pháp luật của các cơ quan Cụm Nội chính; Đoàn khoa Luật Trường Đại học Đà Lạt; Trường Cao đẳng Đà Lạt, Trường Cao đẳng Du lịch Đà Lạt)</t>
  </si>
  <si>
    <t xml:space="preserve">Tổ chức Hội thi tiểu phẩm công tác Hòa giải ở cơ sở (khoản 5, Mục II,  Kế hoạch số 867/KH-HĐPH ngày 29/01/2024), phục vụ công tác truyền thông trên cổng thông tin điện tử của tỉnh theo các văn bản của Trung ương </t>
  </si>
  <si>
    <t>Chi giải thưởng tập thể (Thuyết minh cơ cấu giải (01 giải nhất, 01 giải nhì, 02 giải ba, 08 giải khuyến khích), cụ thể:
+ Giải nhất: 01 giải = 8.000.000đ
+ Giải nhi: 01 giải = 5.000.000đ
+ Giải ba: 02 giải x 3.000.000/giải = 6.000.000đ
+ Giải Khuyến khích: 08 giải x 1.000.000/giải = 8.000.000đ</t>
  </si>
  <si>
    <t>7.3</t>
  </si>
  <si>
    <t>Cụm Bảo Lộc, Bảo Lâm, Di Linh; tổ chức tại Di Linh</t>
  </si>
  <si>
    <t>Cụm Đạ Huoai, Đạ Tẻh, Cát Tiên; tổ chức tại Đạ Huoai</t>
  </si>
  <si>
    <t>Cụm Đà Lạt, Lạc Dương, Đơn Dương; tổ chức ở Đơn Dương</t>
  </si>
  <si>
    <t>Thuê Hội trường lớn, Trang trí, maket</t>
  </si>
  <si>
    <t>7.4</t>
  </si>
  <si>
    <t>Cụm Đức Trọng, Lâm Hà, Đam Rông; tổ chức tại Lâm Hà</t>
  </si>
  <si>
    <t>Tài liệu (in tờ rơi tuyên truyền về việc thực hiện xóa án tích...)</t>
  </si>
  <si>
    <t>Kinh phí để thực hiện bồi dưỡng kiến thức pháp luật, tổ chức hội nghị tập huấn cho doanh nghiệp nhỏ và vừa theo Nghị quyết số 62/2021/NQ-HĐND ngày 08/12/2021 của Hội đồng nhân dân tỉnh Lâm Đồng (điểm a, khoản 3, Mục II, Kế hoạch số 867/KH-HĐPH ngày 29/01/2024)</t>
  </si>
  <si>
    <t xml:space="preserve">Xây dựng các Kế hoạch, báo cáo thực hiện nhiệm vụ PBGDPL </t>
  </si>
  <si>
    <t>Sở Nông nghiệp và Phát triển nông thôn</t>
  </si>
  <si>
    <t>Sở Khoa học và Công nghệ</t>
  </si>
  <si>
    <t>Ký hợp đồng phát, duy trì thông tin tuyên truyền với Báo Online Lâm Đồng nhằm triển khai thực hiện Chỉ thị số 32/CT/TU ngày 03/9/2020 của Ban Thường vụ Tỉnh ủy Lâm Đồng về tăng cường sự lãnh đạo của Đảng trong công tác PBGDPL, nâng cao ý thức chấp hành pháp luật của cán bộ, nhân dân (điểm g, khoản 3, Mục II, Kế hoạch số 867/KH-HĐPH ngày 29/01/2024)</t>
  </si>
  <si>
    <t>Quyết định số 28/QĐ-UBND ngày 04/01/2024 của UBND tỉnh và Kế hoạch số 75/KH-TTr ngày 19/01/2024 của Thanh tra tỉnh về tuyên truyền, phổ biến, giáo dục pháp luật năm 2024 của ngành Thanh tra Lâm Đồng.</t>
  </si>
  <si>
    <t>Kế hoạch số 02/KH-HLG ngày 05/02/2024 về phổ biến giáo dục pháp luật năm 2024</t>
  </si>
  <si>
    <t>Kế hoạch số 25/HD-CCB ngày 26/01/2024 về hướng dẫn thực hiện công tác pháp luật năm 2024</t>
  </si>
  <si>
    <t>Kế hoạch số 30-KH/HNDT ngày 26/02/2024 về Tuyên truyền, phổ biến, giáo dục pháp luật, xây dựng nông thôn mới cho cán bộ, hội viên, nông dân năm 2024</t>
  </si>
  <si>
    <t>Kế hoạch số 111-KH/TĐTN-TG ngày 27/02/2024 về Tuyên truyền, phổ biến, giáo dục pháp luật cho thanh thiếu niên năm 2024</t>
  </si>
  <si>
    <t>Kế hoạch số 20/KH-SGDĐT ngày 20/02/2024 về Thực hiện công tác phổ biến, giáo dục pháp luật năm 2024 của ngành Giáo dục tỉnh Lâm Đồng</t>
  </si>
  <si>
    <t>Kế hoạch số 17/KH-STTTT ngày 06/02/2024 về Công tác phổ biến, giáo dục pháp luật trong lĩnh vực thông tin và truyền thông năm 2024</t>
  </si>
  <si>
    <t>Kế hoạch số 249/KH-SNN ngày 02/02/2024 về Công tác phổ biến, giáo dục pháp luật; hòa giải ở cơ sở và khai thác Tủ sách pháp luật trong lĩnh vực Nông nghiệp và PTNT năm 2024</t>
  </si>
  <si>
    <t>Kế hoạch số 292/KH-SXD ngày 07/02/2024 về Tuyên truyền, phổ biến, giáo dục pháp luật và xây dựng, quản lý, khai thác Tủ sách pháp luật năm 2024 của Sở Xây dựng tỉnh Lâm Đồng</t>
  </si>
  <si>
    <t>Kế hoạch số 07/KH-STNMT ngày 24/01/2024 về công tác PBGDPL; tổ chức sinh hoạt "Ngày pháp luật"; xây dựng, quản lý, khai thác tủ sách pháp luật năm 2024</t>
  </si>
  <si>
    <t>Kế hoạch số 180/KH-SKHCN ngày 22/02/2024 về Công tác phổ biến, giáo dục pháp luật; hòa giải ở cơ sở; xây dựng, quản lý, khai thác Tủ sách pháp luật năm 2024</t>
  </si>
  <si>
    <t>Kế hoạch số 152/KH-BTV ngày 02/02/2024 của Hội Liên hiệp phụ nữ tỉnh Lâm Đồng về thực hiện công tác phổ biến, giáo dục pháp luật năm 2024</t>
  </si>
  <si>
    <t>Kế hoạch số 308/HD-MTTQ-BTT ngày 15/02/2024 của Ủy ban MTTQVN tỉnh về công tác tuyên truyền, phổ biến pháp luật; tham gia hoà giải ở cơ sở; phối hợp đánh giá, công nhận, xây dựng xã, phường, thị trấn đạt chuẩn tiếp cận pháp luật năm 2024</t>
  </si>
  <si>
    <t>Kế hoạch số 13/KH-STC ngày 15/02/2024 của Sở Tài chính về công tác PBGDPL năm 2024</t>
  </si>
  <si>
    <t>Kế hoạch số 41/BCN-ĐLS ngày 19/02/2024 về phổ biến, tuyên truyền và tư vấn pháp luật</t>
  </si>
  <si>
    <r>
      <t xml:space="preserve">Chi khen thưởng </t>
    </r>
    <r>
      <rPr>
        <i/>
        <sz val="10"/>
        <rFont val="Times New Roman"/>
        <family val="1"/>
      </rPr>
      <t>(phải đủ điều kiện về tiêu chí khen thưởng của Bộ Tư pháp)</t>
    </r>
  </si>
  <si>
    <t>Văn bản số 120/BDT-NVTH ngày 13/3/2024 về việc thẩm định kinh phí thực hiện dự án "Đẩy mạnh công tác tuyên truyền phòng, chống tội phạm về ma túy vùng đồng bào dân tộc thiểu số và miền núi" năm 2024 (lần 2), tiết kiệm thêm 5%</t>
  </si>
  <si>
    <t>(Kèm theo Công văn số    329  /STP-TH&amp;PBGDPL ngày  18/3/2024 của Sở Tư pháp)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</si>
</sst>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6" x14ac:knownFonts="1">
    <font>
      <sz val="11"/>
      <color theme="1"/>
      <name val="Calibri"/>
      <family val="2"/>
      <scheme val="minor"/>
    </font>
    <font>
      <b/>
      <sz val="10"/>
      <color theme="1"/>
      <name val="Times New Roman"/>
      <family val="1"/>
    </font>
    <font>
      <sz val="10"/>
      <color theme="1"/>
      <name val="Times New Roman"/>
      <family val="1"/>
    </font>
    <font>
      <sz val="14"/>
      <color theme="1"/>
      <name val="Times New Roman"/>
      <family val="1"/>
    </font>
    <font>
      <sz val="11"/>
      <color theme="1"/>
      <name val="Calibri"/>
      <family val="2"/>
      <scheme val="minor"/>
    </font>
    <font>
      <sz val="11"/>
      <color theme="1"/>
      <name val="Times New Roman"/>
      <family val="1"/>
    </font>
    <font>
      <b/>
      <sz val="11"/>
      <color theme="1"/>
      <name val="Times New Roman"/>
      <family val="1"/>
    </font>
    <font>
      <sz val="11"/>
      <color rgb="FF000000"/>
      <name val="Times New Roman"/>
      <family val="1"/>
    </font>
    <font>
      <i/>
      <sz val="11"/>
      <color theme="1"/>
      <name val="Times New Roman"/>
      <family val="1"/>
    </font>
    <font>
      <sz val="11"/>
      <name val="Times New Roman"/>
      <family val="1"/>
    </font>
    <font>
      <b/>
      <sz val="10"/>
      <name val="Times New Roman"/>
      <family val="1"/>
    </font>
    <font>
      <sz val="10"/>
      <name val="Times New Roman"/>
      <family val="1"/>
    </font>
    <font>
      <b/>
      <sz val="11"/>
      <name val="Times New Roman"/>
      <family val="1"/>
    </font>
    <font>
      <b/>
      <sz val="14"/>
      <name val="Times New Roman"/>
      <family val="1"/>
    </font>
    <font>
      <i/>
      <sz val="14"/>
      <name val="Times New Roman"/>
      <family val="1"/>
    </font>
    <font>
      <i/>
      <sz val="10"/>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s>
  <cellStyleXfs count="2">
    <xf numFmtId="0" fontId="0" fillId="0" borderId="0"/>
    <xf numFmtId="43" fontId="4" fillId="0" borderId="0" applyFont="0" applyFill="0" applyBorder="0" applyAlignment="0" applyProtection="0"/>
  </cellStyleXfs>
  <cellXfs count="80">
    <xf numFmtId="0" fontId="0" fillId="0" borderId="0" xfId="0"/>
    <xf numFmtId="0" fontId="2" fillId="0" borderId="0" xfId="0" applyFont="1" applyFill="1" applyAlignment="1">
      <alignment vertical="center"/>
    </xf>
    <xf numFmtId="0" fontId="2" fillId="0" borderId="0" xfId="0" applyFont="1" applyFill="1" applyAlignment="1">
      <alignment horizontal="right" vertical="center"/>
    </xf>
    <xf numFmtId="0" fontId="1" fillId="0" borderId="0" xfId="0" applyFont="1" applyFill="1" applyAlignment="1">
      <alignment vertical="center"/>
    </xf>
    <xf numFmtId="0" fontId="2" fillId="0" borderId="0" xfId="0" applyFont="1" applyFill="1" applyBorder="1" applyAlignment="1">
      <alignment horizontal="right" vertical="center"/>
    </xf>
    <xf numFmtId="3" fontId="1" fillId="0" borderId="0" xfId="0" applyNumberFormat="1" applyFont="1" applyFill="1" applyBorder="1" applyAlignment="1">
      <alignment horizontal="right" vertical="center" wrapText="1"/>
    </xf>
    <xf numFmtId="3" fontId="2" fillId="0" borderId="0" xfId="0" applyNumberFormat="1" applyFont="1" applyFill="1" applyBorder="1" applyAlignment="1">
      <alignment horizontal="right" vertical="center"/>
    </xf>
    <xf numFmtId="0" fontId="3" fillId="0" borderId="0" xfId="0" applyFont="1" applyFill="1" applyAlignment="1">
      <alignment vertical="center"/>
    </xf>
    <xf numFmtId="0" fontId="2"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vertical="center" wrapText="1"/>
    </xf>
    <xf numFmtId="0" fontId="6"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2" fillId="0" borderId="0" xfId="0" applyFont="1" applyFill="1" applyAlignment="1">
      <alignment horizontal="left" vertical="center"/>
    </xf>
    <xf numFmtId="0" fontId="9" fillId="0" borderId="0" xfId="0" applyFont="1" applyFill="1" applyAlignment="1">
      <alignment vertical="center" wrapText="1"/>
    </xf>
    <xf numFmtId="0" fontId="7" fillId="0" borderId="1" xfId="0" applyFont="1" applyFill="1" applyBorder="1" applyAlignment="1">
      <alignment horizontal="justify" vertical="center" wrapText="1"/>
    </xf>
    <xf numFmtId="0" fontId="5" fillId="0" borderId="1" xfId="0" applyFont="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3" fontId="9" fillId="0" borderId="1" xfId="0" applyNumberFormat="1" applyFont="1" applyFill="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1" fillId="0" borderId="0" xfId="0" applyFont="1" applyFill="1" applyAlignment="1">
      <alignment horizontal="center" vertical="center"/>
    </xf>
    <xf numFmtId="0" fontId="10" fillId="0" borderId="1" xfId="0" applyFont="1" applyFill="1" applyBorder="1" applyAlignment="1">
      <alignment vertical="center" wrapText="1"/>
    </xf>
    <xf numFmtId="0" fontId="11" fillId="0" borderId="1" xfId="0" applyFont="1" applyFill="1" applyBorder="1" applyAlignment="1">
      <alignment horizontal="right" vertical="center" wrapText="1"/>
    </xf>
    <xf numFmtId="0" fontId="11" fillId="0" borderId="1" xfId="0" applyFont="1" applyFill="1" applyBorder="1" applyAlignment="1">
      <alignment vertical="center" wrapText="1"/>
    </xf>
    <xf numFmtId="3" fontId="11" fillId="0" borderId="1" xfId="0" applyNumberFormat="1" applyFont="1" applyFill="1" applyBorder="1" applyAlignment="1">
      <alignment horizontal="right" vertical="center" wrapText="1"/>
    </xf>
    <xf numFmtId="0" fontId="11" fillId="0" borderId="0" xfId="0" applyFont="1" applyFill="1" applyAlignment="1">
      <alignment vertical="center"/>
    </xf>
    <xf numFmtId="3" fontId="10" fillId="0" borderId="1" xfId="0" applyNumberFormat="1" applyFont="1" applyFill="1" applyBorder="1" applyAlignment="1">
      <alignment horizontal="right" vertical="center" wrapText="1"/>
    </xf>
    <xf numFmtId="0" fontId="10" fillId="0" borderId="0" xfId="0" applyFont="1" applyFill="1" applyAlignment="1">
      <alignment vertical="center"/>
    </xf>
    <xf numFmtId="3" fontId="2" fillId="0" borderId="0" xfId="0" applyNumberFormat="1" applyFont="1" applyFill="1" applyAlignment="1">
      <alignment horizontal="right" vertical="center"/>
    </xf>
    <xf numFmtId="0" fontId="8" fillId="0" borderId="0" xfId="0" applyFont="1" applyFill="1" applyAlignment="1">
      <alignment horizontal="center" vertical="center" wrapText="1"/>
    </xf>
    <xf numFmtId="0" fontId="10" fillId="0" borderId="1" xfId="0" quotePrefix="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2" fontId="1" fillId="0" borderId="0" xfId="0" applyNumberFormat="1" applyFont="1" applyFill="1" applyAlignment="1">
      <alignment horizontal="center" vertical="center"/>
    </xf>
    <xf numFmtId="2" fontId="1" fillId="0" borderId="0" xfId="0" applyNumberFormat="1" applyFont="1" applyFill="1" applyAlignment="1">
      <alignment vertical="center"/>
    </xf>
    <xf numFmtId="2" fontId="2" fillId="0" borderId="0" xfId="0" applyNumberFormat="1" applyFont="1" applyFill="1" applyAlignment="1">
      <alignment vertical="center"/>
    </xf>
    <xf numFmtId="164" fontId="9" fillId="0" borderId="0" xfId="1" applyNumberFormat="1" applyFont="1" applyFill="1" applyAlignment="1">
      <alignment horizontal="center" vertical="center" wrapText="1"/>
    </xf>
    <xf numFmtId="3" fontId="12" fillId="0" borderId="1" xfId="0" applyNumberFormat="1" applyFont="1" applyFill="1" applyBorder="1" applyAlignment="1">
      <alignment horizontal="center" vertical="center" wrapText="1"/>
    </xf>
    <xf numFmtId="3" fontId="12" fillId="0" borderId="1" xfId="1" applyNumberFormat="1" applyFont="1" applyFill="1" applyBorder="1" applyAlignment="1">
      <alignment horizontal="center" vertical="center" wrapText="1"/>
    </xf>
    <xf numFmtId="3" fontId="9" fillId="0" borderId="1" xfId="1"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9" fillId="2" borderId="1" xfId="0" applyFont="1" applyFill="1" applyBorder="1" applyAlignment="1">
      <alignment horizontal="justify" vertical="center" wrapText="1"/>
    </xf>
    <xf numFmtId="0" fontId="15" fillId="0" borderId="0" xfId="0" applyFont="1" applyFill="1" applyAlignment="1">
      <alignment horizontal="center" vertical="center"/>
    </xf>
    <xf numFmtId="0" fontId="15" fillId="0" borderId="0" xfId="0" applyFont="1" applyFill="1" applyAlignment="1">
      <alignment horizontal="right" vertical="center"/>
    </xf>
    <xf numFmtId="0" fontId="11" fillId="0" borderId="0" xfId="0" applyFont="1" applyFill="1" applyAlignment="1">
      <alignment horizontal="center" vertical="center"/>
    </xf>
    <xf numFmtId="0" fontId="11" fillId="0" borderId="1" xfId="0" quotePrefix="1" applyFont="1" applyFill="1" applyBorder="1" applyAlignment="1">
      <alignment vertical="center" wrapText="1"/>
    </xf>
    <xf numFmtId="3" fontId="10" fillId="0" borderId="1" xfId="0" applyNumberFormat="1" applyFont="1" applyFill="1" applyBorder="1" applyAlignment="1">
      <alignment vertical="center"/>
    </xf>
    <xf numFmtId="0" fontId="11" fillId="0" borderId="1" xfId="0" applyFont="1" applyFill="1" applyBorder="1" applyAlignment="1">
      <alignment vertical="center"/>
    </xf>
    <xf numFmtId="3" fontId="11" fillId="0" borderId="1" xfId="0" applyNumberFormat="1" applyFont="1" applyFill="1" applyBorder="1" applyAlignment="1">
      <alignment vertical="center"/>
    </xf>
    <xf numFmtId="0" fontId="10" fillId="0" borderId="1"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right"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3" fillId="0" borderId="0" xfId="0" applyFont="1" applyFill="1" applyAlignment="1">
      <alignment horizontal="center" vertical="center"/>
    </xf>
    <xf numFmtId="0" fontId="10" fillId="0" borderId="0" xfId="0" applyFont="1" applyFill="1" applyAlignment="1">
      <alignment horizontal="center" vertical="center"/>
    </xf>
    <xf numFmtId="0" fontId="10" fillId="0" borderId="1" xfId="0" applyFont="1" applyFill="1" applyBorder="1" applyAlignment="1">
      <alignment horizontal="center"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center"/>
    </xf>
    <xf numFmtId="0" fontId="10" fillId="0" borderId="1" xfId="0" applyFont="1" applyFill="1" applyBorder="1" applyAlignment="1">
      <alignment horizontal="right" vertical="center" wrapText="1"/>
    </xf>
    <xf numFmtId="0" fontId="10" fillId="0"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8" fillId="0" borderId="0" xfId="0" applyFont="1" applyFill="1" applyAlignment="1">
      <alignment horizontal="center" vertical="center" wrapText="1"/>
    </xf>
    <xf numFmtId="0" fontId="6" fillId="0" borderId="4" xfId="0" applyFont="1" applyFill="1" applyBorder="1" applyAlignment="1">
      <alignment horizontal="left" vertical="center" wrapText="1"/>
    </xf>
  </cellXfs>
  <cellStyles count="2">
    <cellStyle name="Comma" xfId="1" builtinId="3"/>
    <cellStyle name="Normal" xfId="0" builtinId="0"/>
  </cellStyles>
  <dxfs count="0"/>
  <tableStyles count="0" defaultTableStyle="TableStyleMedium9" defaultPivotStyle="PivotStyleLight16"/>
  <colors>
    <mruColors>
      <color rgb="FF7AF8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196352</xdr:colOff>
      <xdr:row>1</xdr:row>
      <xdr:rowOff>522758</xdr:rowOff>
    </xdr:from>
    <xdr:to>
      <xdr:col>6</xdr:col>
      <xdr:colOff>575469</xdr:colOff>
      <xdr:row>1</xdr:row>
      <xdr:rowOff>522758</xdr:rowOff>
    </xdr:to>
    <xdr:cxnSp macro="">
      <xdr:nvCxnSpPr>
        <xdr:cNvPr id="3" name="Straight Connector 2"/>
        <xdr:cNvCxnSpPr/>
      </xdr:nvCxnSpPr>
      <xdr:spPr>
        <a:xfrm>
          <a:off x="4671118" y="741039"/>
          <a:ext cx="121255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388710</xdr:colOff>
      <xdr:row>3</xdr:row>
      <xdr:rowOff>39764</xdr:rowOff>
    </xdr:from>
    <xdr:to>
      <xdr:col>3</xdr:col>
      <xdr:colOff>1026885</xdr:colOff>
      <xdr:row>3</xdr:row>
      <xdr:rowOff>39764</xdr:rowOff>
    </xdr:to>
    <xdr:cxnSp macro="">
      <xdr:nvCxnSpPr>
        <xdr:cNvPr id="2" name="Straight Connector 1"/>
        <xdr:cNvCxnSpPr/>
      </xdr:nvCxnSpPr>
      <xdr:spPr>
        <a:xfrm>
          <a:off x="3280228" y="890210"/>
          <a:ext cx="186281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7"/>
  <sheetViews>
    <sheetView tabSelected="1" zoomScale="99" zoomScaleNormal="99" workbookViewId="0">
      <pane ySplit="7" topLeftCell="A131" activePane="bottomLeft" state="frozen"/>
      <selection pane="bottomLeft" activeCell="I65" sqref="I65"/>
    </sheetView>
  </sheetViews>
  <sheetFormatPr defaultColWidth="9.140625" defaultRowHeight="12.75" x14ac:dyDescent="0.25"/>
  <cols>
    <col min="1" max="1" width="3.85546875" style="8" bestFit="1" customWidth="1"/>
    <col min="2" max="2" width="39.7109375" style="1" customWidth="1"/>
    <col min="3" max="3" width="14.42578125" style="1" customWidth="1"/>
    <col min="4" max="4" width="6.7109375" style="2" customWidth="1"/>
    <col min="5" max="5" width="6.28515625" style="2" customWidth="1"/>
    <col min="6" max="6" width="5.7109375" style="2" customWidth="1"/>
    <col min="7" max="7" width="12.7109375" style="2" customWidth="1"/>
    <col min="8" max="8" width="12.42578125" style="2" customWidth="1"/>
    <col min="9" max="9" width="47.85546875" style="14" customWidth="1"/>
    <col min="10" max="11" width="9.140625" style="1"/>
    <col min="12" max="12" width="19.140625" style="1" customWidth="1"/>
    <col min="13" max="16384" width="9.140625" style="1"/>
  </cols>
  <sheetData>
    <row r="1" spans="1:12" ht="18.75" x14ac:dyDescent="0.25">
      <c r="A1" s="64" t="s">
        <v>28</v>
      </c>
      <c r="B1" s="65"/>
      <c r="C1" s="65"/>
      <c r="D1" s="65"/>
      <c r="E1" s="65"/>
      <c r="F1" s="65"/>
      <c r="G1" s="65"/>
      <c r="H1" s="65"/>
      <c r="I1" s="65"/>
    </row>
    <row r="2" spans="1:12" s="7" customFormat="1" ht="18.75" x14ac:dyDescent="0.25">
      <c r="A2" s="67" t="s">
        <v>113</v>
      </c>
      <c r="B2" s="64"/>
      <c r="C2" s="64"/>
      <c r="D2" s="64"/>
      <c r="E2" s="64"/>
      <c r="F2" s="64"/>
      <c r="G2" s="64"/>
      <c r="H2" s="64"/>
      <c r="I2" s="64"/>
    </row>
    <row r="3" spans="1:12" s="7" customFormat="1" ht="18.75" x14ac:dyDescent="0.25">
      <c r="A3" s="68" t="s">
        <v>177</v>
      </c>
      <c r="B3" s="68"/>
      <c r="C3" s="68"/>
      <c r="D3" s="68"/>
      <c r="E3" s="68"/>
      <c r="F3" s="68"/>
      <c r="G3" s="68"/>
      <c r="H3" s="68"/>
      <c r="I3" s="68"/>
    </row>
    <row r="4" spans="1:12" x14ac:dyDescent="0.25">
      <c r="A4" s="46"/>
      <c r="B4" s="46"/>
      <c r="C4" s="46"/>
      <c r="D4" s="46"/>
      <c r="E4" s="46"/>
      <c r="F4" s="46"/>
      <c r="G4" s="47"/>
      <c r="H4" s="47"/>
      <c r="I4" s="48" t="s">
        <v>27</v>
      </c>
    </row>
    <row r="5" spans="1:12" s="24" customFormat="1" x14ac:dyDescent="0.25">
      <c r="A5" s="66" t="s">
        <v>0</v>
      </c>
      <c r="B5" s="66" t="s">
        <v>1</v>
      </c>
      <c r="C5" s="66" t="s">
        <v>2</v>
      </c>
      <c r="D5" s="73" t="s">
        <v>24</v>
      </c>
      <c r="E5" s="73"/>
      <c r="F5" s="73"/>
      <c r="G5" s="73"/>
      <c r="H5" s="73"/>
      <c r="I5" s="70" t="s">
        <v>5</v>
      </c>
    </row>
    <row r="6" spans="1:12" s="24" customFormat="1" x14ac:dyDescent="0.25">
      <c r="A6" s="66"/>
      <c r="B6" s="66"/>
      <c r="C6" s="66"/>
      <c r="D6" s="66" t="s">
        <v>3</v>
      </c>
      <c r="E6" s="66"/>
      <c r="F6" s="66"/>
      <c r="G6" s="66" t="s">
        <v>4</v>
      </c>
      <c r="H6" s="69" t="s">
        <v>26</v>
      </c>
      <c r="I6" s="71"/>
      <c r="L6" s="37"/>
    </row>
    <row r="7" spans="1:12" s="24" customFormat="1" x14ac:dyDescent="0.25">
      <c r="A7" s="66"/>
      <c r="B7" s="66"/>
      <c r="C7" s="66"/>
      <c r="D7" s="56" t="s">
        <v>6</v>
      </c>
      <c r="E7" s="56" t="s">
        <v>7</v>
      </c>
      <c r="F7" s="56" t="s">
        <v>8</v>
      </c>
      <c r="G7" s="66"/>
      <c r="H7" s="69"/>
      <c r="I7" s="72"/>
      <c r="L7" s="37"/>
    </row>
    <row r="8" spans="1:12" s="3" customFormat="1" ht="38.25" x14ac:dyDescent="0.25">
      <c r="A8" s="56">
        <v>1</v>
      </c>
      <c r="B8" s="25" t="s">
        <v>114</v>
      </c>
      <c r="C8" s="56"/>
      <c r="D8" s="57"/>
      <c r="E8" s="57"/>
      <c r="F8" s="57"/>
      <c r="G8" s="57"/>
      <c r="H8" s="30">
        <f>H9+H15</f>
        <v>87800000</v>
      </c>
      <c r="I8" s="55" t="s">
        <v>52</v>
      </c>
      <c r="L8" s="38"/>
    </row>
    <row r="9" spans="1:12" s="3" customFormat="1" ht="25.5" x14ac:dyDescent="0.25">
      <c r="A9" s="56" t="s">
        <v>92</v>
      </c>
      <c r="B9" s="25" t="s">
        <v>96</v>
      </c>
      <c r="C9" s="56"/>
      <c r="D9" s="57"/>
      <c r="E9" s="57"/>
      <c r="F9" s="57"/>
      <c r="G9" s="57"/>
      <c r="H9" s="30">
        <f>SUM(H10:H14)</f>
        <v>18700000</v>
      </c>
      <c r="I9" s="55"/>
      <c r="L9" s="38"/>
    </row>
    <row r="10" spans="1:12" x14ac:dyDescent="0.25">
      <c r="A10" s="59"/>
      <c r="B10" s="27" t="s">
        <v>49</v>
      </c>
      <c r="C10" s="59" t="s">
        <v>10</v>
      </c>
      <c r="D10" s="26">
        <v>1</v>
      </c>
      <c r="E10" s="26">
        <v>1</v>
      </c>
      <c r="F10" s="26"/>
      <c r="G10" s="28">
        <v>200000</v>
      </c>
      <c r="H10" s="28">
        <f>(D10*G10)*2</f>
        <v>400000</v>
      </c>
      <c r="I10" s="63" t="s">
        <v>53</v>
      </c>
      <c r="L10" s="39"/>
    </row>
    <row r="11" spans="1:12" x14ac:dyDescent="0.25">
      <c r="A11" s="59"/>
      <c r="B11" s="27" t="s">
        <v>50</v>
      </c>
      <c r="C11" s="59" t="s">
        <v>10</v>
      </c>
      <c r="D11" s="26">
        <v>49</v>
      </c>
      <c r="E11" s="26">
        <v>1</v>
      </c>
      <c r="F11" s="26"/>
      <c r="G11" s="28">
        <v>100000</v>
      </c>
      <c r="H11" s="28">
        <f t="shared" ref="H11" si="0">(D11*G11)*2</f>
        <v>9800000</v>
      </c>
      <c r="I11" s="63"/>
      <c r="L11" s="39"/>
    </row>
    <row r="12" spans="1:12" x14ac:dyDescent="0.25">
      <c r="A12" s="59"/>
      <c r="B12" s="27" t="s">
        <v>51</v>
      </c>
      <c r="C12" s="59" t="s">
        <v>10</v>
      </c>
      <c r="D12" s="26">
        <v>50</v>
      </c>
      <c r="E12" s="26">
        <v>1</v>
      </c>
      <c r="F12" s="26"/>
      <c r="G12" s="28">
        <v>15000</v>
      </c>
      <c r="H12" s="28">
        <f>(D12*G12)*2</f>
        <v>1500000</v>
      </c>
      <c r="I12" s="60" t="s">
        <v>109</v>
      </c>
      <c r="L12" s="39"/>
    </row>
    <row r="13" spans="1:12" x14ac:dyDescent="0.25">
      <c r="A13" s="59"/>
      <c r="B13" s="27" t="s">
        <v>47</v>
      </c>
      <c r="C13" s="59"/>
      <c r="D13" s="26"/>
      <c r="E13" s="26"/>
      <c r="F13" s="26">
        <v>2</v>
      </c>
      <c r="G13" s="28">
        <v>1500000</v>
      </c>
      <c r="H13" s="28">
        <f>G13*F13</f>
        <v>3000000</v>
      </c>
      <c r="I13" s="62"/>
      <c r="L13" s="39"/>
    </row>
    <row r="14" spans="1:12" ht="25.5" x14ac:dyDescent="0.25">
      <c r="A14" s="59"/>
      <c r="B14" s="27" t="s">
        <v>48</v>
      </c>
      <c r="C14" s="59"/>
      <c r="D14" s="26"/>
      <c r="E14" s="26"/>
      <c r="F14" s="26">
        <v>2</v>
      </c>
      <c r="G14" s="28">
        <v>2000000</v>
      </c>
      <c r="H14" s="28">
        <f>G14*F14</f>
        <v>4000000</v>
      </c>
      <c r="I14" s="55" t="s">
        <v>110</v>
      </c>
      <c r="L14" s="31"/>
    </row>
    <row r="15" spans="1:12" s="31" customFormat="1" x14ac:dyDescent="0.25">
      <c r="A15" s="56" t="s">
        <v>93</v>
      </c>
      <c r="B15" s="25" t="s">
        <v>115</v>
      </c>
      <c r="C15" s="56"/>
      <c r="D15" s="57"/>
      <c r="E15" s="57"/>
      <c r="F15" s="57"/>
      <c r="G15" s="30"/>
      <c r="H15" s="30">
        <f>SUM(H16:H21)</f>
        <v>69100000</v>
      </c>
      <c r="I15" s="55"/>
    </row>
    <row r="16" spans="1:12" ht="25.5" x14ac:dyDescent="0.25">
      <c r="A16" s="56"/>
      <c r="B16" s="27" t="s">
        <v>88</v>
      </c>
      <c r="C16" s="59" t="s">
        <v>7</v>
      </c>
      <c r="D16" s="26"/>
      <c r="E16" s="26">
        <v>0.5</v>
      </c>
      <c r="F16" s="26"/>
      <c r="G16" s="28">
        <v>1500000</v>
      </c>
      <c r="H16" s="28">
        <v>1500000</v>
      </c>
      <c r="I16" s="55" t="s">
        <v>111</v>
      </c>
    </row>
    <row r="17" spans="1:9" x14ac:dyDescent="0.25">
      <c r="A17" s="56"/>
      <c r="B17" s="27" t="s">
        <v>87</v>
      </c>
      <c r="C17" s="59"/>
      <c r="D17" s="26"/>
      <c r="E17" s="26"/>
      <c r="F17" s="26"/>
      <c r="G17" s="28">
        <v>7000000</v>
      </c>
      <c r="H17" s="28">
        <v>7000000</v>
      </c>
      <c r="I17" s="55"/>
    </row>
    <row r="18" spans="1:9" x14ac:dyDescent="0.25">
      <c r="A18" s="56"/>
      <c r="B18" s="27" t="s">
        <v>12</v>
      </c>
      <c r="C18" s="59" t="s">
        <v>108</v>
      </c>
      <c r="D18" s="26">
        <v>200</v>
      </c>
      <c r="E18" s="26">
        <v>0.5</v>
      </c>
      <c r="F18" s="26"/>
      <c r="G18" s="28">
        <v>15000</v>
      </c>
      <c r="H18" s="28">
        <f>D18*G18</f>
        <v>3000000</v>
      </c>
      <c r="I18" s="60" t="s">
        <v>22</v>
      </c>
    </row>
    <row r="19" spans="1:9" s="29" customFormat="1" ht="25.5" x14ac:dyDescent="0.25">
      <c r="A19" s="56"/>
      <c r="B19" s="27" t="s">
        <v>55</v>
      </c>
      <c r="C19" s="59"/>
      <c r="D19" s="26"/>
      <c r="E19" s="26"/>
      <c r="F19" s="26">
        <v>32</v>
      </c>
      <c r="G19" s="28">
        <v>14000000</v>
      </c>
      <c r="H19" s="28">
        <f>G19</f>
        <v>14000000</v>
      </c>
      <c r="I19" s="61"/>
    </row>
    <row r="20" spans="1:9" x14ac:dyDescent="0.25">
      <c r="A20" s="56"/>
      <c r="B20" s="27" t="s">
        <v>45</v>
      </c>
      <c r="C20" s="59" t="s">
        <v>56</v>
      </c>
      <c r="D20" s="26">
        <v>200</v>
      </c>
      <c r="E20" s="26"/>
      <c r="F20" s="26"/>
      <c r="G20" s="28">
        <v>20000</v>
      </c>
      <c r="H20" s="28">
        <f>G20*D20</f>
        <v>4000000</v>
      </c>
      <c r="I20" s="62"/>
    </row>
    <row r="21" spans="1:9" ht="25.5" x14ac:dyDescent="0.25">
      <c r="A21" s="56"/>
      <c r="B21" s="27" t="s">
        <v>175</v>
      </c>
      <c r="C21" s="59"/>
      <c r="D21" s="26"/>
      <c r="E21" s="26"/>
      <c r="F21" s="26"/>
      <c r="G21" s="26"/>
      <c r="H21" s="28">
        <f>H22+H23</f>
        <v>39600000</v>
      </c>
      <c r="I21" s="55"/>
    </row>
    <row r="22" spans="1:9" x14ac:dyDescent="0.25">
      <c r="A22" s="56"/>
      <c r="B22" s="49" t="s">
        <v>25</v>
      </c>
      <c r="C22" s="59" t="s">
        <v>17</v>
      </c>
      <c r="D22" s="26"/>
      <c r="E22" s="26"/>
      <c r="F22" s="26">
        <v>6</v>
      </c>
      <c r="G22" s="28">
        <v>3600000</v>
      </c>
      <c r="H22" s="28">
        <f>F22*G22</f>
        <v>21600000</v>
      </c>
      <c r="I22" s="63" t="s">
        <v>138</v>
      </c>
    </row>
    <row r="23" spans="1:9" x14ac:dyDescent="0.25">
      <c r="A23" s="56"/>
      <c r="B23" s="27" t="s">
        <v>18</v>
      </c>
      <c r="C23" s="59" t="s">
        <v>19</v>
      </c>
      <c r="D23" s="26">
        <v>10</v>
      </c>
      <c r="E23" s="26"/>
      <c r="F23" s="26"/>
      <c r="G23" s="28">
        <v>1800000</v>
      </c>
      <c r="H23" s="28">
        <f>D23*G23</f>
        <v>18000000</v>
      </c>
      <c r="I23" s="63"/>
    </row>
    <row r="24" spans="1:9" s="3" customFormat="1" ht="63.75" x14ac:dyDescent="0.25">
      <c r="A24" s="56">
        <v>2</v>
      </c>
      <c r="B24" s="25" t="s">
        <v>142</v>
      </c>
      <c r="C24" s="56"/>
      <c r="D24" s="57"/>
      <c r="E24" s="57"/>
      <c r="F24" s="57"/>
      <c r="G24" s="57"/>
      <c r="H24" s="50">
        <f>H25+H29+H33+H37+H40+H44</f>
        <v>71420000</v>
      </c>
      <c r="I24" s="55" t="s">
        <v>116</v>
      </c>
    </row>
    <row r="25" spans="1:9" x14ac:dyDescent="0.25">
      <c r="A25" s="56">
        <v>2.1</v>
      </c>
      <c r="B25" s="25" t="s">
        <v>73</v>
      </c>
      <c r="C25" s="59"/>
      <c r="D25" s="26"/>
      <c r="E25" s="26"/>
      <c r="F25" s="26"/>
      <c r="G25" s="26"/>
      <c r="H25" s="30">
        <f>SUM(H26:H28)</f>
        <v>12700000</v>
      </c>
      <c r="I25" s="55"/>
    </row>
    <row r="26" spans="1:9" x14ac:dyDescent="0.25">
      <c r="A26" s="56"/>
      <c r="B26" s="27" t="s">
        <v>13</v>
      </c>
      <c r="C26" s="59" t="s">
        <v>14</v>
      </c>
      <c r="D26" s="26">
        <v>6</v>
      </c>
      <c r="E26" s="26">
        <v>5</v>
      </c>
      <c r="F26" s="26"/>
      <c r="G26" s="28">
        <v>150000</v>
      </c>
      <c r="H26" s="28">
        <f>G26*E26*D26</f>
        <v>4500000</v>
      </c>
      <c r="I26" s="60" t="s">
        <v>22</v>
      </c>
    </row>
    <row r="27" spans="1:9" x14ac:dyDescent="0.25">
      <c r="A27" s="56"/>
      <c r="B27" s="27" t="s">
        <v>15</v>
      </c>
      <c r="C27" s="59" t="s">
        <v>14</v>
      </c>
      <c r="D27" s="26">
        <v>7</v>
      </c>
      <c r="E27" s="26">
        <v>4</v>
      </c>
      <c r="F27" s="26"/>
      <c r="G27" s="28">
        <v>150000</v>
      </c>
      <c r="H27" s="28">
        <f>G27*E27*D27</f>
        <v>4200000</v>
      </c>
      <c r="I27" s="61"/>
    </row>
    <row r="28" spans="1:9" x14ac:dyDescent="0.25">
      <c r="A28" s="56"/>
      <c r="B28" s="27" t="s">
        <v>16</v>
      </c>
      <c r="C28" s="59" t="s">
        <v>71</v>
      </c>
      <c r="D28" s="26"/>
      <c r="E28" s="26"/>
      <c r="F28" s="26"/>
      <c r="G28" s="28">
        <v>4000000</v>
      </c>
      <c r="H28" s="28">
        <f>G28</f>
        <v>4000000</v>
      </c>
      <c r="I28" s="61"/>
    </row>
    <row r="29" spans="1:9" x14ac:dyDescent="0.25">
      <c r="A29" s="56">
        <v>2.2000000000000002</v>
      </c>
      <c r="B29" s="25" t="s">
        <v>72</v>
      </c>
      <c r="C29" s="59"/>
      <c r="D29" s="26"/>
      <c r="E29" s="26"/>
      <c r="F29" s="26"/>
      <c r="G29" s="26"/>
      <c r="H29" s="30">
        <f>SUM(H30:H32)</f>
        <v>13700000</v>
      </c>
      <c r="I29" s="61"/>
    </row>
    <row r="30" spans="1:9" x14ac:dyDescent="0.25">
      <c r="A30" s="56"/>
      <c r="B30" s="27" t="s">
        <v>13</v>
      </c>
      <c r="C30" s="59" t="s">
        <v>14</v>
      </c>
      <c r="D30" s="26">
        <v>6</v>
      </c>
      <c r="E30" s="26">
        <v>5</v>
      </c>
      <c r="F30" s="26"/>
      <c r="G30" s="28">
        <v>150000</v>
      </c>
      <c r="H30" s="28">
        <f>G30*E30*D30</f>
        <v>4500000</v>
      </c>
      <c r="I30" s="61"/>
    </row>
    <row r="31" spans="1:9" x14ac:dyDescent="0.25">
      <c r="A31" s="56"/>
      <c r="B31" s="27" t="s">
        <v>15</v>
      </c>
      <c r="C31" s="59" t="s">
        <v>14</v>
      </c>
      <c r="D31" s="26">
        <v>7</v>
      </c>
      <c r="E31" s="26">
        <v>4</v>
      </c>
      <c r="F31" s="26"/>
      <c r="G31" s="28">
        <v>150000</v>
      </c>
      <c r="H31" s="28">
        <f>G31*E31*D31</f>
        <v>4200000</v>
      </c>
      <c r="I31" s="61"/>
    </row>
    <row r="32" spans="1:9" x14ac:dyDescent="0.25">
      <c r="A32" s="56"/>
      <c r="B32" s="27" t="s">
        <v>117</v>
      </c>
      <c r="C32" s="59" t="s">
        <v>71</v>
      </c>
      <c r="D32" s="26"/>
      <c r="E32" s="26"/>
      <c r="F32" s="26"/>
      <c r="G32" s="28">
        <v>5000000</v>
      </c>
      <c r="H32" s="28">
        <f>G32</f>
        <v>5000000</v>
      </c>
      <c r="I32" s="61"/>
    </row>
    <row r="33" spans="1:9" x14ac:dyDescent="0.25">
      <c r="A33" s="56">
        <v>2.2999999999999998</v>
      </c>
      <c r="B33" s="25" t="s">
        <v>74</v>
      </c>
      <c r="C33" s="59"/>
      <c r="D33" s="26"/>
      <c r="E33" s="26"/>
      <c r="F33" s="26"/>
      <c r="G33" s="26"/>
      <c r="H33" s="30">
        <f>SUM(H34:H36)</f>
        <v>11700000</v>
      </c>
      <c r="I33" s="61"/>
    </row>
    <row r="34" spans="1:9" x14ac:dyDescent="0.25">
      <c r="A34" s="56"/>
      <c r="B34" s="27" t="s">
        <v>13</v>
      </c>
      <c r="C34" s="59" t="s">
        <v>14</v>
      </c>
      <c r="D34" s="26">
        <v>6</v>
      </c>
      <c r="E34" s="26">
        <v>5</v>
      </c>
      <c r="F34" s="26"/>
      <c r="G34" s="28">
        <v>150000</v>
      </c>
      <c r="H34" s="28">
        <f>G34*E34*D34</f>
        <v>4500000</v>
      </c>
      <c r="I34" s="61"/>
    </row>
    <row r="35" spans="1:9" x14ac:dyDescent="0.25">
      <c r="A35" s="56"/>
      <c r="B35" s="27" t="s">
        <v>15</v>
      </c>
      <c r="C35" s="59" t="s">
        <v>14</v>
      </c>
      <c r="D35" s="26">
        <v>7</v>
      </c>
      <c r="E35" s="26">
        <v>4</v>
      </c>
      <c r="F35" s="26"/>
      <c r="G35" s="28">
        <v>150000</v>
      </c>
      <c r="H35" s="28">
        <f>G35*E35*D35</f>
        <v>4200000</v>
      </c>
      <c r="I35" s="61"/>
    </row>
    <row r="36" spans="1:9" x14ac:dyDescent="0.25">
      <c r="A36" s="56"/>
      <c r="B36" s="27" t="s">
        <v>117</v>
      </c>
      <c r="C36" s="59" t="s">
        <v>71</v>
      </c>
      <c r="D36" s="26"/>
      <c r="E36" s="26"/>
      <c r="F36" s="26"/>
      <c r="G36" s="28">
        <v>3000000</v>
      </c>
      <c r="H36" s="28">
        <f>G36</f>
        <v>3000000</v>
      </c>
      <c r="I36" s="61"/>
    </row>
    <row r="37" spans="1:9" x14ac:dyDescent="0.25">
      <c r="A37" s="56">
        <v>2.4</v>
      </c>
      <c r="B37" s="25" t="s">
        <v>75</v>
      </c>
      <c r="C37" s="59"/>
      <c r="D37" s="26"/>
      <c r="E37" s="26"/>
      <c r="F37" s="26"/>
      <c r="G37" s="26"/>
      <c r="H37" s="30">
        <f>SUM(H38:H39)</f>
        <v>5120000</v>
      </c>
      <c r="I37" s="61"/>
    </row>
    <row r="38" spans="1:9" x14ac:dyDescent="0.25">
      <c r="A38" s="56"/>
      <c r="B38" s="27" t="s">
        <v>13</v>
      </c>
      <c r="C38" s="59" t="s">
        <v>14</v>
      </c>
      <c r="D38" s="26">
        <v>6</v>
      </c>
      <c r="E38" s="26">
        <v>4</v>
      </c>
      <c r="F38" s="26"/>
      <c r="G38" s="28">
        <v>130000</v>
      </c>
      <c r="H38" s="28">
        <f>G38*E38*D38</f>
        <v>3120000</v>
      </c>
      <c r="I38" s="61"/>
    </row>
    <row r="39" spans="1:9" x14ac:dyDescent="0.25">
      <c r="A39" s="56"/>
      <c r="B39" s="27" t="s">
        <v>117</v>
      </c>
      <c r="C39" s="59" t="s">
        <v>71</v>
      </c>
      <c r="D39" s="26"/>
      <c r="E39" s="26"/>
      <c r="F39" s="26"/>
      <c r="G39" s="28">
        <v>2000000</v>
      </c>
      <c r="H39" s="28">
        <v>2000000</v>
      </c>
      <c r="I39" s="61"/>
    </row>
    <row r="40" spans="1:9" x14ac:dyDescent="0.25">
      <c r="A40" s="56">
        <v>2.5</v>
      </c>
      <c r="B40" s="25" t="s">
        <v>76</v>
      </c>
      <c r="C40" s="59"/>
      <c r="D40" s="26"/>
      <c r="E40" s="26"/>
      <c r="F40" s="26"/>
      <c r="G40" s="26"/>
      <c r="H40" s="30">
        <f>SUM(H41:H43)</f>
        <v>12700000</v>
      </c>
      <c r="I40" s="61"/>
    </row>
    <row r="41" spans="1:9" x14ac:dyDescent="0.25">
      <c r="A41" s="56"/>
      <c r="B41" s="27" t="s">
        <v>13</v>
      </c>
      <c r="C41" s="59" t="s">
        <v>14</v>
      </c>
      <c r="D41" s="26">
        <v>6</v>
      </c>
      <c r="E41" s="26">
        <v>5</v>
      </c>
      <c r="F41" s="26"/>
      <c r="G41" s="28">
        <v>150000</v>
      </c>
      <c r="H41" s="28">
        <f>G41*E41*D41</f>
        <v>4500000</v>
      </c>
      <c r="I41" s="61"/>
    </row>
    <row r="42" spans="1:9" x14ac:dyDescent="0.25">
      <c r="A42" s="56"/>
      <c r="B42" s="27" t="s">
        <v>15</v>
      </c>
      <c r="C42" s="59" t="s">
        <v>14</v>
      </c>
      <c r="D42" s="26">
        <v>7</v>
      </c>
      <c r="E42" s="26">
        <v>4</v>
      </c>
      <c r="F42" s="26"/>
      <c r="G42" s="28">
        <v>150000</v>
      </c>
      <c r="H42" s="28">
        <f>G42*E42*D42</f>
        <v>4200000</v>
      </c>
      <c r="I42" s="61"/>
    </row>
    <row r="43" spans="1:9" x14ac:dyDescent="0.25">
      <c r="A43" s="56"/>
      <c r="B43" s="27" t="s">
        <v>117</v>
      </c>
      <c r="C43" s="59" t="s">
        <v>71</v>
      </c>
      <c r="D43" s="26"/>
      <c r="E43" s="26"/>
      <c r="F43" s="26"/>
      <c r="G43" s="28">
        <v>4000000</v>
      </c>
      <c r="H43" s="28">
        <f>G43</f>
        <v>4000000</v>
      </c>
      <c r="I43" s="61"/>
    </row>
    <row r="44" spans="1:9" x14ac:dyDescent="0.25">
      <c r="A44" s="56">
        <v>2.6</v>
      </c>
      <c r="B44" s="25" t="s">
        <v>77</v>
      </c>
      <c r="C44" s="59"/>
      <c r="D44" s="26"/>
      <c r="E44" s="26"/>
      <c r="F44" s="26"/>
      <c r="G44" s="26"/>
      <c r="H44" s="30">
        <f>SUM(H45:H47)</f>
        <v>15500000</v>
      </c>
      <c r="I44" s="61"/>
    </row>
    <row r="45" spans="1:9" x14ac:dyDescent="0.25">
      <c r="A45" s="56"/>
      <c r="B45" s="27" t="s">
        <v>13</v>
      </c>
      <c r="C45" s="59" t="s">
        <v>14</v>
      </c>
      <c r="D45" s="26">
        <v>6</v>
      </c>
      <c r="E45" s="26">
        <v>5</v>
      </c>
      <c r="F45" s="26"/>
      <c r="G45" s="28">
        <v>150000</v>
      </c>
      <c r="H45" s="28">
        <f>G45*E45*D45</f>
        <v>4500000</v>
      </c>
      <c r="I45" s="61"/>
    </row>
    <row r="46" spans="1:9" x14ac:dyDescent="0.25">
      <c r="A46" s="56"/>
      <c r="B46" s="27" t="s">
        <v>15</v>
      </c>
      <c r="C46" s="59" t="s">
        <v>14</v>
      </c>
      <c r="D46" s="26">
        <v>7</v>
      </c>
      <c r="E46" s="26">
        <v>4</v>
      </c>
      <c r="F46" s="26"/>
      <c r="G46" s="28">
        <v>250000</v>
      </c>
      <c r="H46" s="28">
        <f>G46*E46*D46</f>
        <v>7000000</v>
      </c>
      <c r="I46" s="61"/>
    </row>
    <row r="47" spans="1:9" x14ac:dyDescent="0.25">
      <c r="A47" s="56"/>
      <c r="B47" s="27" t="s">
        <v>117</v>
      </c>
      <c r="C47" s="59" t="s">
        <v>71</v>
      </c>
      <c r="D47" s="26"/>
      <c r="E47" s="26"/>
      <c r="F47" s="26"/>
      <c r="G47" s="28">
        <v>4000000</v>
      </c>
      <c r="H47" s="28">
        <f>G47</f>
        <v>4000000</v>
      </c>
      <c r="I47" s="62"/>
    </row>
    <row r="48" spans="1:9" s="3" customFormat="1" ht="38.25" x14ac:dyDescent="0.25">
      <c r="A48" s="56">
        <v>3</v>
      </c>
      <c r="B48" s="25" t="s">
        <v>118</v>
      </c>
      <c r="C48" s="56"/>
      <c r="D48" s="57"/>
      <c r="E48" s="57"/>
      <c r="F48" s="57"/>
      <c r="G48" s="30">
        <f>SUM(G49:G51)</f>
        <v>60000000</v>
      </c>
      <c r="H48" s="30">
        <f>SUM(H49:H51)</f>
        <v>60000000</v>
      </c>
      <c r="I48" s="54"/>
    </row>
    <row r="49" spans="1:9" ht="51" x14ac:dyDescent="0.25">
      <c r="A49" s="59">
        <v>3.1</v>
      </c>
      <c r="B49" s="27" t="s">
        <v>119</v>
      </c>
      <c r="C49" s="59"/>
      <c r="D49" s="26"/>
      <c r="E49" s="26"/>
      <c r="F49" s="26"/>
      <c r="G49" s="28">
        <v>20000000</v>
      </c>
      <c r="H49" s="28">
        <f>G49</f>
        <v>20000000</v>
      </c>
      <c r="I49" s="54" t="s">
        <v>120</v>
      </c>
    </row>
    <row r="50" spans="1:9" ht="38.25" x14ac:dyDescent="0.25">
      <c r="A50" s="59">
        <v>3.2</v>
      </c>
      <c r="B50" s="27" t="s">
        <v>121</v>
      </c>
      <c r="C50" s="59"/>
      <c r="D50" s="26"/>
      <c r="E50" s="26"/>
      <c r="F50" s="26"/>
      <c r="G50" s="28">
        <v>20000000</v>
      </c>
      <c r="H50" s="28">
        <f>G50</f>
        <v>20000000</v>
      </c>
      <c r="I50" s="55" t="s">
        <v>98</v>
      </c>
    </row>
    <row r="51" spans="1:9" ht="140.25" x14ac:dyDescent="0.25">
      <c r="A51" s="59">
        <v>3.3</v>
      </c>
      <c r="B51" s="27" t="s">
        <v>141</v>
      </c>
      <c r="C51" s="59"/>
      <c r="D51" s="26"/>
      <c r="E51" s="26"/>
      <c r="F51" s="26"/>
      <c r="G51" s="28">
        <v>20000000</v>
      </c>
      <c r="H51" s="28">
        <f>G51</f>
        <v>20000000</v>
      </c>
      <c r="I51" s="54" t="s">
        <v>140</v>
      </c>
    </row>
    <row r="52" spans="1:9" ht="38.25" x14ac:dyDescent="0.25">
      <c r="A52" s="56">
        <v>4</v>
      </c>
      <c r="B52" s="25" t="s">
        <v>143</v>
      </c>
      <c r="C52" s="56"/>
      <c r="D52" s="57"/>
      <c r="E52" s="57"/>
      <c r="F52" s="57"/>
      <c r="G52" s="57"/>
      <c r="H52" s="30">
        <f>H53+H59</f>
        <v>66410000</v>
      </c>
      <c r="I52" s="55"/>
    </row>
    <row r="53" spans="1:9" s="3" customFormat="1" ht="63.75" x14ac:dyDescent="0.25">
      <c r="A53" s="56" t="s">
        <v>57</v>
      </c>
      <c r="B53" s="25" t="s">
        <v>144</v>
      </c>
      <c r="C53" s="56"/>
      <c r="D53" s="57"/>
      <c r="E53" s="57"/>
      <c r="F53" s="57"/>
      <c r="G53" s="57"/>
      <c r="H53" s="30">
        <f>SUM(H54:H58)</f>
        <v>11410000</v>
      </c>
      <c r="I53" s="55"/>
    </row>
    <row r="54" spans="1:9" x14ac:dyDescent="0.25">
      <c r="A54" s="56"/>
      <c r="B54" s="27" t="s">
        <v>9</v>
      </c>
      <c r="C54" s="59" t="s">
        <v>10</v>
      </c>
      <c r="D54" s="26">
        <v>1</v>
      </c>
      <c r="E54" s="26">
        <v>0.5</v>
      </c>
      <c r="F54" s="26"/>
      <c r="G54" s="28">
        <v>200000</v>
      </c>
      <c r="H54" s="28">
        <f>D54*G54</f>
        <v>200000</v>
      </c>
      <c r="I54" s="27" t="s">
        <v>112</v>
      </c>
    </row>
    <row r="55" spans="1:9" x14ac:dyDescent="0.25">
      <c r="A55" s="56"/>
      <c r="B55" s="27" t="s">
        <v>11</v>
      </c>
      <c r="C55" s="59" t="s">
        <v>10</v>
      </c>
      <c r="D55" s="26">
        <v>70</v>
      </c>
      <c r="E55" s="26">
        <v>0.5</v>
      </c>
      <c r="F55" s="26"/>
      <c r="G55" s="28">
        <v>100000</v>
      </c>
      <c r="H55" s="28">
        <f t="shared" ref="H55:H56" si="1">D55*G55</f>
        <v>7000000</v>
      </c>
      <c r="I55" s="27"/>
    </row>
    <row r="56" spans="1:9" ht="25.5" x14ac:dyDescent="0.25">
      <c r="A56" s="56"/>
      <c r="B56" s="27" t="s">
        <v>12</v>
      </c>
      <c r="C56" s="59" t="s">
        <v>10</v>
      </c>
      <c r="D56" s="26">
        <v>71</v>
      </c>
      <c r="E56" s="26">
        <v>0.5</v>
      </c>
      <c r="F56" s="26"/>
      <c r="G56" s="28">
        <v>10000</v>
      </c>
      <c r="H56" s="28">
        <f t="shared" si="1"/>
        <v>710000</v>
      </c>
      <c r="I56" s="55" t="s">
        <v>66</v>
      </c>
    </row>
    <row r="57" spans="1:9" x14ac:dyDescent="0.25">
      <c r="A57" s="56"/>
      <c r="B57" s="27" t="s">
        <v>89</v>
      </c>
      <c r="C57" s="59"/>
      <c r="D57" s="26"/>
      <c r="E57" s="26"/>
      <c r="F57" s="26"/>
      <c r="G57" s="28">
        <v>2000000</v>
      </c>
      <c r="H57" s="28">
        <f>G57</f>
        <v>2000000</v>
      </c>
      <c r="I57" s="63" t="s">
        <v>107</v>
      </c>
    </row>
    <row r="58" spans="1:9" s="29" customFormat="1" x14ac:dyDescent="0.25">
      <c r="A58" s="56"/>
      <c r="B58" s="27" t="s">
        <v>90</v>
      </c>
      <c r="C58" s="59"/>
      <c r="D58" s="26"/>
      <c r="E58" s="26"/>
      <c r="F58" s="26"/>
      <c r="G58" s="28">
        <v>1500000</v>
      </c>
      <c r="H58" s="28">
        <f>G58</f>
        <v>1500000</v>
      </c>
      <c r="I58" s="63"/>
    </row>
    <row r="59" spans="1:9" s="3" customFormat="1" x14ac:dyDescent="0.25">
      <c r="A59" s="56" t="s">
        <v>58</v>
      </c>
      <c r="B59" s="25" t="s">
        <v>61</v>
      </c>
      <c r="C59" s="56"/>
      <c r="D59" s="57"/>
      <c r="E59" s="57"/>
      <c r="F59" s="57"/>
      <c r="G59" s="30"/>
      <c r="H59" s="30">
        <f>H60+H61</f>
        <v>55000000</v>
      </c>
      <c r="I59" s="55"/>
    </row>
    <row r="60" spans="1:9" x14ac:dyDescent="0.25">
      <c r="A60" s="73"/>
      <c r="B60" s="74" t="s">
        <v>91</v>
      </c>
      <c r="C60" s="59" t="s">
        <v>59</v>
      </c>
      <c r="D60" s="26"/>
      <c r="E60" s="26"/>
      <c r="F60" s="26">
        <v>10</v>
      </c>
      <c r="G60" s="28">
        <v>1000000</v>
      </c>
      <c r="H60" s="28">
        <f>F60*G60</f>
        <v>10000000</v>
      </c>
      <c r="I60" s="63" t="s">
        <v>122</v>
      </c>
    </row>
    <row r="61" spans="1:9" x14ac:dyDescent="0.25">
      <c r="A61" s="73"/>
      <c r="B61" s="75"/>
      <c r="C61" s="59" t="s">
        <v>60</v>
      </c>
      <c r="D61" s="26"/>
      <c r="E61" s="26"/>
      <c r="F61" s="26">
        <v>150</v>
      </c>
      <c r="G61" s="28">
        <v>300000</v>
      </c>
      <c r="H61" s="28">
        <f>F61*G61</f>
        <v>45000000</v>
      </c>
      <c r="I61" s="63"/>
    </row>
    <row r="62" spans="1:9" s="3" customFormat="1" ht="51" x14ac:dyDescent="0.25">
      <c r="A62" s="58">
        <v>5</v>
      </c>
      <c r="B62" s="25" t="s">
        <v>123</v>
      </c>
      <c r="C62" s="56"/>
      <c r="D62" s="57"/>
      <c r="E62" s="57"/>
      <c r="F62" s="57"/>
      <c r="G62" s="30"/>
      <c r="H62" s="30">
        <f>H63+H71</f>
        <v>35900000</v>
      </c>
      <c r="I62" s="55"/>
    </row>
    <row r="63" spans="1:9" s="3" customFormat="1" ht="38.25" x14ac:dyDescent="0.25">
      <c r="A63" s="58">
        <v>5.0999999999999996</v>
      </c>
      <c r="B63" s="25" t="s">
        <v>124</v>
      </c>
      <c r="C63" s="56"/>
      <c r="D63" s="57"/>
      <c r="E63" s="57"/>
      <c r="F63" s="57"/>
      <c r="G63" s="30"/>
      <c r="H63" s="30">
        <f>SUM(H64:H70)</f>
        <v>17950000</v>
      </c>
      <c r="I63" s="55"/>
    </row>
    <row r="64" spans="1:9" ht="25.5" x14ac:dyDescent="0.25">
      <c r="A64" s="56"/>
      <c r="B64" s="27" t="s">
        <v>65</v>
      </c>
      <c r="C64" s="59" t="s">
        <v>20</v>
      </c>
      <c r="D64" s="26">
        <v>100</v>
      </c>
      <c r="E64" s="26"/>
      <c r="F64" s="26"/>
      <c r="G64" s="28">
        <v>30000</v>
      </c>
      <c r="H64" s="28">
        <f>D64*G64</f>
        <v>3000000</v>
      </c>
      <c r="I64" s="55" t="s">
        <v>22</v>
      </c>
    </row>
    <row r="65" spans="1:9" ht="25.5" x14ac:dyDescent="0.25">
      <c r="A65" s="56"/>
      <c r="B65" s="55" t="s">
        <v>68</v>
      </c>
      <c r="C65" s="59" t="s">
        <v>21</v>
      </c>
      <c r="D65" s="26">
        <v>1</v>
      </c>
      <c r="E65" s="26"/>
      <c r="F65" s="26"/>
      <c r="G65" s="28">
        <v>800000</v>
      </c>
      <c r="H65" s="28">
        <v>800000</v>
      </c>
      <c r="I65" s="55" t="s">
        <v>70</v>
      </c>
    </row>
    <row r="66" spans="1:9" x14ac:dyDescent="0.25">
      <c r="A66" s="56"/>
      <c r="B66" s="27" t="s">
        <v>78</v>
      </c>
      <c r="C66" s="59" t="s">
        <v>6</v>
      </c>
      <c r="D66" s="26">
        <v>100</v>
      </c>
      <c r="E66" s="26">
        <v>0.5</v>
      </c>
      <c r="F66" s="26"/>
      <c r="G66" s="28">
        <v>130000</v>
      </c>
      <c r="H66" s="28">
        <f>G66*E66*D66</f>
        <v>6500000</v>
      </c>
      <c r="I66" s="63" t="s">
        <v>22</v>
      </c>
    </row>
    <row r="67" spans="1:9" x14ac:dyDescent="0.25">
      <c r="A67" s="56"/>
      <c r="B67" s="27" t="s">
        <v>69</v>
      </c>
      <c r="C67" s="59" t="s">
        <v>14</v>
      </c>
      <c r="D67" s="26">
        <v>100</v>
      </c>
      <c r="E67" s="26"/>
      <c r="F67" s="26"/>
      <c r="G67" s="28">
        <v>15000</v>
      </c>
      <c r="H67" s="28">
        <f>D67*G67</f>
        <v>1500000</v>
      </c>
      <c r="I67" s="63"/>
    </row>
    <row r="68" spans="1:9" x14ac:dyDescent="0.25">
      <c r="A68" s="56"/>
      <c r="B68" s="27" t="s">
        <v>54</v>
      </c>
      <c r="C68" s="59" t="s">
        <v>7</v>
      </c>
      <c r="D68" s="26"/>
      <c r="E68" s="26"/>
      <c r="F68" s="26"/>
      <c r="G68" s="28">
        <v>2400000</v>
      </c>
      <c r="H68" s="28">
        <v>2400000</v>
      </c>
      <c r="I68" s="63"/>
    </row>
    <row r="69" spans="1:9" x14ac:dyDescent="0.25">
      <c r="A69" s="56"/>
      <c r="B69" s="27" t="s">
        <v>67</v>
      </c>
      <c r="C69" s="59" t="s">
        <v>7</v>
      </c>
      <c r="D69" s="26"/>
      <c r="E69" s="26"/>
      <c r="F69" s="26"/>
      <c r="G69" s="28">
        <v>3000000</v>
      </c>
      <c r="H69" s="28">
        <f>G69</f>
        <v>3000000</v>
      </c>
      <c r="I69" s="63" t="s">
        <v>109</v>
      </c>
    </row>
    <row r="70" spans="1:9" x14ac:dyDescent="0.25">
      <c r="A70" s="56"/>
      <c r="B70" s="27" t="s">
        <v>13</v>
      </c>
      <c r="C70" s="59" t="s">
        <v>14</v>
      </c>
      <c r="D70" s="26">
        <v>5</v>
      </c>
      <c r="E70" s="26">
        <v>1</v>
      </c>
      <c r="F70" s="26"/>
      <c r="G70" s="28">
        <v>150000</v>
      </c>
      <c r="H70" s="28">
        <f>G70*D70</f>
        <v>750000</v>
      </c>
      <c r="I70" s="63"/>
    </row>
    <row r="71" spans="1:9" s="3" customFormat="1" ht="38.25" x14ac:dyDescent="0.25">
      <c r="A71" s="58">
        <v>5.2</v>
      </c>
      <c r="B71" s="25" t="s">
        <v>125</v>
      </c>
      <c r="C71" s="56"/>
      <c r="D71" s="57"/>
      <c r="E71" s="57"/>
      <c r="F71" s="57"/>
      <c r="G71" s="30"/>
      <c r="H71" s="30">
        <f>SUM(H72:H79)</f>
        <v>17950000</v>
      </c>
      <c r="I71" s="55"/>
    </row>
    <row r="72" spans="1:9" ht="25.5" x14ac:dyDescent="0.25">
      <c r="A72" s="56"/>
      <c r="B72" s="27" t="s">
        <v>65</v>
      </c>
      <c r="C72" s="59" t="s">
        <v>20</v>
      </c>
      <c r="D72" s="26">
        <v>100</v>
      </c>
      <c r="E72" s="26"/>
      <c r="F72" s="26"/>
      <c r="G72" s="28">
        <v>30000</v>
      </c>
      <c r="H72" s="28">
        <f>D72*G72</f>
        <v>3000000</v>
      </c>
      <c r="I72" s="55" t="s">
        <v>22</v>
      </c>
    </row>
    <row r="73" spans="1:9" ht="25.5" x14ac:dyDescent="0.25">
      <c r="A73" s="56"/>
      <c r="B73" s="55" t="s">
        <v>68</v>
      </c>
      <c r="C73" s="59" t="s">
        <v>21</v>
      </c>
      <c r="D73" s="26">
        <v>1</v>
      </c>
      <c r="E73" s="26"/>
      <c r="F73" s="26"/>
      <c r="G73" s="28">
        <v>800000</v>
      </c>
      <c r="H73" s="28">
        <v>800000</v>
      </c>
      <c r="I73" s="55" t="s">
        <v>70</v>
      </c>
    </row>
    <row r="74" spans="1:9" x14ac:dyDescent="0.25">
      <c r="A74" s="56"/>
      <c r="B74" s="27" t="s">
        <v>78</v>
      </c>
      <c r="C74" s="59" t="s">
        <v>6</v>
      </c>
      <c r="D74" s="26">
        <v>100</v>
      </c>
      <c r="E74" s="26">
        <v>0.5</v>
      </c>
      <c r="F74" s="26"/>
      <c r="G74" s="28">
        <v>130000</v>
      </c>
      <c r="H74" s="28">
        <f>G74*E74*D74</f>
        <v>6500000</v>
      </c>
      <c r="I74" s="63" t="s">
        <v>22</v>
      </c>
    </row>
    <row r="75" spans="1:9" x14ac:dyDescent="0.25">
      <c r="A75" s="56"/>
      <c r="B75" s="27" t="s">
        <v>69</v>
      </c>
      <c r="C75" s="59" t="s">
        <v>14</v>
      </c>
      <c r="D75" s="26">
        <v>100</v>
      </c>
      <c r="E75" s="26"/>
      <c r="F75" s="26"/>
      <c r="G75" s="28">
        <v>15000</v>
      </c>
      <c r="H75" s="28">
        <f>D75*G75</f>
        <v>1500000</v>
      </c>
      <c r="I75" s="63"/>
    </row>
    <row r="76" spans="1:9" x14ac:dyDescent="0.25">
      <c r="A76" s="56"/>
      <c r="B76" s="27" t="s">
        <v>54</v>
      </c>
      <c r="C76" s="59" t="s">
        <v>7</v>
      </c>
      <c r="D76" s="26"/>
      <c r="E76" s="26"/>
      <c r="F76" s="26"/>
      <c r="G76" s="28">
        <v>2400000</v>
      </c>
      <c r="H76" s="28">
        <v>2400000</v>
      </c>
      <c r="I76" s="63"/>
    </row>
    <row r="77" spans="1:9" x14ac:dyDescent="0.25">
      <c r="A77" s="56"/>
      <c r="B77" s="27" t="s">
        <v>67</v>
      </c>
      <c r="C77" s="59" t="s">
        <v>7</v>
      </c>
      <c r="D77" s="26"/>
      <c r="E77" s="26"/>
      <c r="F77" s="26"/>
      <c r="G77" s="28">
        <v>1500000</v>
      </c>
      <c r="H77" s="28">
        <f>G77</f>
        <v>1500000</v>
      </c>
      <c r="I77" s="63" t="s">
        <v>109</v>
      </c>
    </row>
    <row r="78" spans="1:9" x14ac:dyDescent="0.25">
      <c r="A78" s="56"/>
      <c r="B78" s="27" t="s">
        <v>15</v>
      </c>
      <c r="C78" s="59" t="s">
        <v>14</v>
      </c>
      <c r="D78" s="26">
        <v>5</v>
      </c>
      <c r="E78" s="26">
        <v>1</v>
      </c>
      <c r="F78" s="26"/>
      <c r="G78" s="28">
        <v>150000</v>
      </c>
      <c r="H78" s="28">
        <f>G78*E78*D78</f>
        <v>750000</v>
      </c>
      <c r="I78" s="63"/>
    </row>
    <row r="79" spans="1:9" x14ac:dyDescent="0.25">
      <c r="A79" s="56"/>
      <c r="B79" s="27" t="s">
        <v>13</v>
      </c>
      <c r="C79" s="59" t="s">
        <v>14</v>
      </c>
      <c r="D79" s="26">
        <v>5</v>
      </c>
      <c r="E79" s="26">
        <v>2</v>
      </c>
      <c r="F79" s="26"/>
      <c r="G79" s="28">
        <v>150000</v>
      </c>
      <c r="H79" s="28">
        <f>G79*D79*E79</f>
        <v>1500000</v>
      </c>
      <c r="I79" s="63"/>
    </row>
    <row r="80" spans="1:9" s="31" customFormat="1" ht="63.75" x14ac:dyDescent="0.25">
      <c r="A80" s="56">
        <v>6</v>
      </c>
      <c r="B80" s="25" t="s">
        <v>145</v>
      </c>
      <c r="C80" s="56"/>
      <c r="D80" s="57"/>
      <c r="E80" s="57"/>
      <c r="F80" s="57"/>
      <c r="G80" s="30"/>
      <c r="H80" s="30">
        <f>SUM(H81:H86)</f>
        <v>214969000</v>
      </c>
      <c r="I80" s="55"/>
    </row>
    <row r="81" spans="1:9" s="29" customFormat="1" ht="38.25" x14ac:dyDescent="0.25">
      <c r="A81" s="56"/>
      <c r="B81" s="27" t="s">
        <v>126</v>
      </c>
      <c r="C81" s="59"/>
      <c r="D81" s="26"/>
      <c r="E81" s="26"/>
      <c r="F81" s="26"/>
      <c r="G81" s="28">
        <v>14569000</v>
      </c>
      <c r="H81" s="28">
        <f>G81</f>
        <v>14569000</v>
      </c>
      <c r="I81" s="54" t="s">
        <v>109</v>
      </c>
    </row>
    <row r="82" spans="1:9" x14ac:dyDescent="0.25">
      <c r="A82" s="56"/>
      <c r="B82" s="51" t="s">
        <v>95</v>
      </c>
      <c r="C82" s="51"/>
      <c r="D82" s="51">
        <v>6</v>
      </c>
      <c r="E82" s="51">
        <v>1</v>
      </c>
      <c r="F82" s="51"/>
      <c r="G82" s="52">
        <v>300000</v>
      </c>
      <c r="H82" s="28">
        <f t="shared" ref="H82:H83" si="2">D82*E82*G82</f>
        <v>1800000</v>
      </c>
      <c r="I82" s="60" t="s">
        <v>131</v>
      </c>
    </row>
    <row r="83" spans="1:9" x14ac:dyDescent="0.25">
      <c r="A83" s="56"/>
      <c r="B83" s="51" t="s">
        <v>94</v>
      </c>
      <c r="C83" s="59"/>
      <c r="D83" s="26">
        <v>12</v>
      </c>
      <c r="E83" s="26">
        <v>1</v>
      </c>
      <c r="F83" s="26"/>
      <c r="G83" s="28">
        <v>200000</v>
      </c>
      <c r="H83" s="28">
        <f t="shared" si="2"/>
        <v>2400000</v>
      </c>
      <c r="I83" s="61"/>
    </row>
    <row r="84" spans="1:9" ht="25.5" x14ac:dyDescent="0.25">
      <c r="A84" s="56"/>
      <c r="B84" s="51" t="s">
        <v>127</v>
      </c>
      <c r="C84" s="59" t="s">
        <v>128</v>
      </c>
      <c r="D84" s="26"/>
      <c r="E84" s="26"/>
      <c r="F84" s="26">
        <v>12</v>
      </c>
      <c r="G84" s="28">
        <v>5000000</v>
      </c>
      <c r="H84" s="28">
        <f>F84*G84</f>
        <v>60000000</v>
      </c>
      <c r="I84" s="61"/>
    </row>
    <row r="85" spans="1:9" ht="25.5" x14ac:dyDescent="0.25">
      <c r="A85" s="56"/>
      <c r="B85" s="27" t="s">
        <v>129</v>
      </c>
      <c r="C85" s="59" t="s">
        <v>130</v>
      </c>
      <c r="D85" s="26">
        <v>84</v>
      </c>
      <c r="E85" s="26">
        <v>10</v>
      </c>
      <c r="F85" s="26"/>
      <c r="G85" s="28">
        <v>130000</v>
      </c>
      <c r="H85" s="28">
        <f>D85*E85*G85</f>
        <v>109200000</v>
      </c>
      <c r="I85" s="61"/>
    </row>
    <row r="86" spans="1:9" s="29" customFormat="1" ht="102" x14ac:dyDescent="0.25">
      <c r="A86" s="56"/>
      <c r="B86" s="27" t="s">
        <v>146</v>
      </c>
      <c r="C86" s="59"/>
      <c r="D86" s="26"/>
      <c r="E86" s="26"/>
      <c r="F86" s="26">
        <v>12</v>
      </c>
      <c r="G86" s="28">
        <f>8000000+5000000+(2*3000000)+(8*1000000)</f>
        <v>27000000</v>
      </c>
      <c r="H86" s="28">
        <f>G86</f>
        <v>27000000</v>
      </c>
      <c r="I86" s="62"/>
    </row>
    <row r="87" spans="1:9" ht="76.5" x14ac:dyDescent="0.25">
      <c r="A87" s="56">
        <v>7</v>
      </c>
      <c r="B87" s="25" t="s">
        <v>134</v>
      </c>
      <c r="C87" s="56"/>
      <c r="D87" s="57"/>
      <c r="E87" s="57"/>
      <c r="F87" s="57"/>
      <c r="G87" s="57"/>
      <c r="H87" s="30">
        <f>H88+H106+H97+H114</f>
        <v>75800000</v>
      </c>
      <c r="I87" s="55"/>
    </row>
    <row r="88" spans="1:9" ht="25.5" x14ac:dyDescent="0.25">
      <c r="A88" s="34" t="s">
        <v>132</v>
      </c>
      <c r="B88" s="25" t="s">
        <v>148</v>
      </c>
      <c r="C88" s="59"/>
      <c r="D88" s="26"/>
      <c r="E88" s="26"/>
      <c r="F88" s="26"/>
      <c r="G88" s="26"/>
      <c r="H88" s="30">
        <f>SUM(H89:H96)</f>
        <v>20000000</v>
      </c>
      <c r="I88" s="55"/>
    </row>
    <row r="89" spans="1:9" x14ac:dyDescent="0.25">
      <c r="A89" s="56"/>
      <c r="B89" s="27" t="s">
        <v>65</v>
      </c>
      <c r="C89" s="59" t="s">
        <v>20</v>
      </c>
      <c r="D89" s="26">
        <v>90</v>
      </c>
      <c r="E89" s="26"/>
      <c r="F89" s="26"/>
      <c r="G89" s="28">
        <v>30000</v>
      </c>
      <c r="H89" s="28">
        <f>D89*G89</f>
        <v>2700000</v>
      </c>
      <c r="I89" s="60" t="s">
        <v>109</v>
      </c>
    </row>
    <row r="90" spans="1:9" s="29" customFormat="1" x14ac:dyDescent="0.25">
      <c r="A90" s="56"/>
      <c r="B90" s="27" t="s">
        <v>63</v>
      </c>
      <c r="C90" s="59" t="s">
        <v>21</v>
      </c>
      <c r="D90" s="26">
        <v>1</v>
      </c>
      <c r="E90" s="26">
        <v>0.5</v>
      </c>
      <c r="F90" s="26"/>
      <c r="G90" s="28">
        <v>400000</v>
      </c>
      <c r="H90" s="28">
        <f>G90*E90*D90</f>
        <v>200000</v>
      </c>
      <c r="I90" s="61"/>
    </row>
    <row r="91" spans="1:9" s="29" customFormat="1" x14ac:dyDescent="0.25">
      <c r="A91" s="56"/>
      <c r="B91" s="27" t="s">
        <v>64</v>
      </c>
      <c r="C91" s="59" t="s">
        <v>6</v>
      </c>
      <c r="D91" s="26">
        <v>90</v>
      </c>
      <c r="E91" s="26">
        <v>0.5</v>
      </c>
      <c r="F91" s="26"/>
      <c r="G91" s="28">
        <v>200000</v>
      </c>
      <c r="H91" s="28">
        <f>G91*E91*D91</f>
        <v>9000000</v>
      </c>
      <c r="I91" s="61"/>
    </row>
    <row r="92" spans="1:9" s="29" customFormat="1" x14ac:dyDescent="0.25">
      <c r="A92" s="56"/>
      <c r="B92" s="27" t="s">
        <v>69</v>
      </c>
      <c r="C92" s="59" t="s">
        <v>14</v>
      </c>
      <c r="D92" s="26">
        <v>90</v>
      </c>
      <c r="E92" s="26">
        <v>0.5</v>
      </c>
      <c r="F92" s="26"/>
      <c r="G92" s="28">
        <v>30000</v>
      </c>
      <c r="H92" s="28">
        <f>D92*G92*E92</f>
        <v>1350000</v>
      </c>
      <c r="I92" s="61"/>
    </row>
    <row r="93" spans="1:9" x14ac:dyDescent="0.25">
      <c r="A93" s="56"/>
      <c r="B93" s="27" t="s">
        <v>13</v>
      </c>
      <c r="C93" s="59" t="s">
        <v>14</v>
      </c>
      <c r="D93" s="26">
        <v>5</v>
      </c>
      <c r="E93" s="26">
        <v>2</v>
      </c>
      <c r="F93" s="26"/>
      <c r="G93" s="28">
        <v>150000</v>
      </c>
      <c r="H93" s="28">
        <f>G93*E93*D93</f>
        <v>1500000</v>
      </c>
      <c r="I93" s="61"/>
    </row>
    <row r="94" spans="1:9" x14ac:dyDescent="0.25">
      <c r="A94" s="56"/>
      <c r="B94" s="27" t="s">
        <v>15</v>
      </c>
      <c r="C94" s="59" t="s">
        <v>14</v>
      </c>
      <c r="D94" s="26">
        <v>5</v>
      </c>
      <c r="E94" s="26">
        <v>1</v>
      </c>
      <c r="F94" s="26"/>
      <c r="G94" s="28">
        <v>250000</v>
      </c>
      <c r="H94" s="28">
        <f>G94*E94*D94</f>
        <v>1250000</v>
      </c>
      <c r="I94" s="61"/>
    </row>
    <row r="95" spans="1:9" x14ac:dyDescent="0.25">
      <c r="A95" s="56"/>
      <c r="B95" s="27" t="s">
        <v>135</v>
      </c>
      <c r="C95" s="59" t="s">
        <v>71</v>
      </c>
      <c r="D95" s="26"/>
      <c r="E95" s="26"/>
      <c r="F95" s="26"/>
      <c r="G95" s="28">
        <v>2000000</v>
      </c>
      <c r="H95" s="28">
        <f>G95</f>
        <v>2000000</v>
      </c>
      <c r="I95" s="61"/>
    </row>
    <row r="96" spans="1:9" s="29" customFormat="1" x14ac:dyDescent="0.25">
      <c r="A96" s="56"/>
      <c r="B96" s="27" t="s">
        <v>136</v>
      </c>
      <c r="C96" s="59"/>
      <c r="D96" s="26"/>
      <c r="E96" s="26"/>
      <c r="F96" s="26"/>
      <c r="G96" s="28">
        <v>2000000</v>
      </c>
      <c r="H96" s="28">
        <f>G96</f>
        <v>2000000</v>
      </c>
      <c r="I96" s="62"/>
    </row>
    <row r="97" spans="1:9" ht="25.5" x14ac:dyDescent="0.25">
      <c r="A97" s="34" t="s">
        <v>133</v>
      </c>
      <c r="B97" s="25" t="s">
        <v>149</v>
      </c>
      <c r="C97" s="59"/>
      <c r="D97" s="26"/>
      <c r="E97" s="26"/>
      <c r="F97" s="26"/>
      <c r="G97" s="26"/>
      <c r="H97" s="30">
        <f>SUM(H98:H105)</f>
        <v>21000000</v>
      </c>
      <c r="I97" s="55"/>
    </row>
    <row r="98" spans="1:9" x14ac:dyDescent="0.25">
      <c r="A98" s="56"/>
      <c r="B98" s="27" t="s">
        <v>65</v>
      </c>
      <c r="C98" s="59" t="s">
        <v>20</v>
      </c>
      <c r="D98" s="26">
        <v>90</v>
      </c>
      <c r="E98" s="26"/>
      <c r="F98" s="26"/>
      <c r="G98" s="28">
        <v>30000</v>
      </c>
      <c r="H98" s="28">
        <f>D98*G98</f>
        <v>2700000</v>
      </c>
      <c r="I98" s="60" t="s">
        <v>109</v>
      </c>
    </row>
    <row r="99" spans="1:9" s="29" customFormat="1" x14ac:dyDescent="0.25">
      <c r="A99" s="56"/>
      <c r="B99" s="27" t="s">
        <v>63</v>
      </c>
      <c r="C99" s="59" t="s">
        <v>21</v>
      </c>
      <c r="D99" s="26">
        <v>1</v>
      </c>
      <c r="E99" s="26">
        <v>0.5</v>
      </c>
      <c r="F99" s="26"/>
      <c r="G99" s="28">
        <v>400000</v>
      </c>
      <c r="H99" s="28">
        <f>G99*E99*D99</f>
        <v>200000</v>
      </c>
      <c r="I99" s="61"/>
    </row>
    <row r="100" spans="1:9" s="29" customFormat="1" x14ac:dyDescent="0.25">
      <c r="A100" s="56"/>
      <c r="B100" s="27" t="s">
        <v>64</v>
      </c>
      <c r="C100" s="59" t="s">
        <v>6</v>
      </c>
      <c r="D100" s="26">
        <v>90</v>
      </c>
      <c r="E100" s="26">
        <v>0.5</v>
      </c>
      <c r="F100" s="26"/>
      <c r="G100" s="28">
        <v>200000</v>
      </c>
      <c r="H100" s="28">
        <f>G100*E100*D100</f>
        <v>9000000</v>
      </c>
      <c r="I100" s="61"/>
    </row>
    <row r="101" spans="1:9" s="29" customFormat="1" x14ac:dyDescent="0.25">
      <c r="A101" s="56"/>
      <c r="B101" s="27" t="s">
        <v>69</v>
      </c>
      <c r="C101" s="59" t="s">
        <v>14</v>
      </c>
      <c r="D101" s="26">
        <v>90</v>
      </c>
      <c r="E101" s="26">
        <v>0.5</v>
      </c>
      <c r="F101" s="26"/>
      <c r="G101" s="28">
        <v>30000</v>
      </c>
      <c r="H101" s="28">
        <f>D101*G101*E101</f>
        <v>1350000</v>
      </c>
      <c r="I101" s="61"/>
    </row>
    <row r="102" spans="1:9" x14ac:dyDescent="0.25">
      <c r="A102" s="56"/>
      <c r="B102" s="27" t="s">
        <v>13</v>
      </c>
      <c r="C102" s="59" t="s">
        <v>14</v>
      </c>
      <c r="D102" s="26">
        <v>5</v>
      </c>
      <c r="E102" s="26">
        <v>2</v>
      </c>
      <c r="F102" s="26"/>
      <c r="G102" s="28">
        <v>150000</v>
      </c>
      <c r="H102" s="28">
        <f>G102*E102*D102</f>
        <v>1500000</v>
      </c>
      <c r="I102" s="61"/>
    </row>
    <row r="103" spans="1:9" x14ac:dyDescent="0.25">
      <c r="A103" s="56"/>
      <c r="B103" s="27" t="s">
        <v>15</v>
      </c>
      <c r="C103" s="59" t="s">
        <v>14</v>
      </c>
      <c r="D103" s="26">
        <v>5</v>
      </c>
      <c r="E103" s="26">
        <v>1</v>
      </c>
      <c r="F103" s="26"/>
      <c r="G103" s="28">
        <v>250000</v>
      </c>
      <c r="H103" s="28">
        <f>G103*E103*D103</f>
        <v>1250000</v>
      </c>
      <c r="I103" s="61"/>
    </row>
    <row r="104" spans="1:9" x14ac:dyDescent="0.25">
      <c r="A104" s="56"/>
      <c r="B104" s="27" t="s">
        <v>135</v>
      </c>
      <c r="C104" s="59" t="s">
        <v>71</v>
      </c>
      <c r="D104" s="26"/>
      <c r="E104" s="26"/>
      <c r="F104" s="26"/>
      <c r="G104" s="28">
        <v>3000000</v>
      </c>
      <c r="H104" s="28">
        <f>G104</f>
        <v>3000000</v>
      </c>
      <c r="I104" s="61"/>
    </row>
    <row r="105" spans="1:9" s="29" customFormat="1" x14ac:dyDescent="0.25">
      <c r="A105" s="56"/>
      <c r="B105" s="27" t="s">
        <v>136</v>
      </c>
      <c r="C105" s="59"/>
      <c r="D105" s="26"/>
      <c r="E105" s="26"/>
      <c r="F105" s="26"/>
      <c r="G105" s="28">
        <v>2000000</v>
      </c>
      <c r="H105" s="28">
        <f>G105</f>
        <v>2000000</v>
      </c>
      <c r="I105" s="62"/>
    </row>
    <row r="106" spans="1:9" s="29" customFormat="1" ht="25.5" x14ac:dyDescent="0.25">
      <c r="A106" s="34" t="s">
        <v>147</v>
      </c>
      <c r="B106" s="25" t="s">
        <v>150</v>
      </c>
      <c r="C106" s="59"/>
      <c r="D106" s="26"/>
      <c r="E106" s="26"/>
      <c r="F106" s="26"/>
      <c r="G106" s="26"/>
      <c r="H106" s="30">
        <f>SUM(H107:H113)</f>
        <v>17400000</v>
      </c>
      <c r="I106" s="55"/>
    </row>
    <row r="107" spans="1:9" x14ac:dyDescent="0.25">
      <c r="A107" s="56"/>
      <c r="B107" s="27" t="s">
        <v>65</v>
      </c>
      <c r="C107" s="59" t="s">
        <v>20</v>
      </c>
      <c r="D107" s="26">
        <v>90</v>
      </c>
      <c r="E107" s="26"/>
      <c r="F107" s="26"/>
      <c r="G107" s="28">
        <v>30000</v>
      </c>
      <c r="H107" s="28">
        <f>D107*G107</f>
        <v>2700000</v>
      </c>
      <c r="I107" s="76" t="s">
        <v>109</v>
      </c>
    </row>
    <row r="108" spans="1:9" s="29" customFormat="1" x14ac:dyDescent="0.25">
      <c r="A108" s="56"/>
      <c r="B108" s="27" t="s">
        <v>63</v>
      </c>
      <c r="C108" s="59" t="s">
        <v>21</v>
      </c>
      <c r="D108" s="26">
        <v>1</v>
      </c>
      <c r="E108" s="26">
        <v>0.5</v>
      </c>
      <c r="F108" s="26"/>
      <c r="G108" s="28">
        <v>400000</v>
      </c>
      <c r="H108" s="28">
        <f>G108*E108*D108</f>
        <v>200000</v>
      </c>
      <c r="I108" s="76"/>
    </row>
    <row r="109" spans="1:9" s="29" customFormat="1" x14ac:dyDescent="0.25">
      <c r="A109" s="56"/>
      <c r="B109" s="27" t="s">
        <v>64</v>
      </c>
      <c r="C109" s="59" t="s">
        <v>6</v>
      </c>
      <c r="D109" s="26">
        <v>90</v>
      </c>
      <c r="E109" s="26">
        <v>0.5</v>
      </c>
      <c r="F109" s="26"/>
      <c r="G109" s="28">
        <v>200000</v>
      </c>
      <c r="H109" s="28">
        <f>G109*E109*D109</f>
        <v>9000000</v>
      </c>
      <c r="I109" s="76"/>
    </row>
    <row r="110" spans="1:9" s="29" customFormat="1" x14ac:dyDescent="0.25">
      <c r="A110" s="56"/>
      <c r="B110" s="27" t="s">
        <v>69</v>
      </c>
      <c r="C110" s="59" t="s">
        <v>14</v>
      </c>
      <c r="D110" s="26">
        <v>90</v>
      </c>
      <c r="E110" s="26">
        <v>0.5</v>
      </c>
      <c r="F110" s="26"/>
      <c r="G110" s="28">
        <v>30000</v>
      </c>
      <c r="H110" s="28">
        <f>D110*G110*E110</f>
        <v>1350000</v>
      </c>
      <c r="I110" s="76"/>
    </row>
    <row r="111" spans="1:9" x14ac:dyDescent="0.25">
      <c r="A111" s="56"/>
      <c r="B111" s="27" t="s">
        <v>13</v>
      </c>
      <c r="C111" s="59" t="s">
        <v>14</v>
      </c>
      <c r="D111" s="26">
        <v>5</v>
      </c>
      <c r="E111" s="26">
        <v>1</v>
      </c>
      <c r="F111" s="26"/>
      <c r="G111" s="28">
        <v>130000</v>
      </c>
      <c r="H111" s="28">
        <f>G111*E111*D111</f>
        <v>650000</v>
      </c>
      <c r="I111" s="59"/>
    </row>
    <row r="112" spans="1:9" x14ac:dyDescent="0.25">
      <c r="A112" s="56"/>
      <c r="B112" s="27" t="s">
        <v>135</v>
      </c>
      <c r="C112" s="59" t="s">
        <v>71</v>
      </c>
      <c r="D112" s="26"/>
      <c r="E112" s="26"/>
      <c r="F112" s="26"/>
      <c r="G112" s="28">
        <v>1500000</v>
      </c>
      <c r="H112" s="28">
        <f>G112</f>
        <v>1500000</v>
      </c>
      <c r="I112" s="59"/>
    </row>
    <row r="113" spans="1:9" x14ac:dyDescent="0.25">
      <c r="A113" s="56"/>
      <c r="B113" s="27" t="s">
        <v>151</v>
      </c>
      <c r="C113" s="59" t="s">
        <v>7</v>
      </c>
      <c r="D113" s="26"/>
      <c r="E113" s="26"/>
      <c r="F113" s="26"/>
      <c r="G113" s="28">
        <v>2000000</v>
      </c>
      <c r="H113" s="28">
        <f>G113</f>
        <v>2000000</v>
      </c>
      <c r="I113" s="55"/>
    </row>
    <row r="114" spans="1:9" s="29" customFormat="1" ht="25.5" x14ac:dyDescent="0.25">
      <c r="A114" s="34" t="s">
        <v>152</v>
      </c>
      <c r="B114" s="25" t="s">
        <v>153</v>
      </c>
      <c r="C114" s="59"/>
      <c r="D114" s="26"/>
      <c r="E114" s="26"/>
      <c r="F114" s="26"/>
      <c r="G114" s="26"/>
      <c r="H114" s="30">
        <f>SUM(H115:H121)</f>
        <v>17400000</v>
      </c>
      <c r="I114" s="55"/>
    </row>
    <row r="115" spans="1:9" x14ac:dyDescent="0.25">
      <c r="A115" s="56"/>
      <c r="B115" s="27" t="s">
        <v>65</v>
      </c>
      <c r="C115" s="59" t="s">
        <v>20</v>
      </c>
      <c r="D115" s="26">
        <v>90</v>
      </c>
      <c r="E115" s="26"/>
      <c r="F115" s="26"/>
      <c r="G115" s="28">
        <v>30000</v>
      </c>
      <c r="H115" s="28">
        <f>D115*G115</f>
        <v>2700000</v>
      </c>
      <c r="I115" s="76" t="s">
        <v>109</v>
      </c>
    </row>
    <row r="116" spans="1:9" s="29" customFormat="1" x14ac:dyDescent="0.25">
      <c r="A116" s="56"/>
      <c r="B116" s="27" t="s">
        <v>63</v>
      </c>
      <c r="C116" s="59" t="s">
        <v>21</v>
      </c>
      <c r="D116" s="26">
        <v>1</v>
      </c>
      <c r="E116" s="26">
        <v>0.5</v>
      </c>
      <c r="F116" s="26"/>
      <c r="G116" s="28">
        <v>400000</v>
      </c>
      <c r="H116" s="28">
        <f>G116*E116*D116</f>
        <v>200000</v>
      </c>
      <c r="I116" s="76"/>
    </row>
    <row r="117" spans="1:9" s="29" customFormat="1" x14ac:dyDescent="0.25">
      <c r="A117" s="56"/>
      <c r="B117" s="27" t="s">
        <v>64</v>
      </c>
      <c r="C117" s="59" t="s">
        <v>6</v>
      </c>
      <c r="D117" s="26">
        <v>90</v>
      </c>
      <c r="E117" s="26">
        <v>0.5</v>
      </c>
      <c r="F117" s="26"/>
      <c r="G117" s="28">
        <v>200000</v>
      </c>
      <c r="H117" s="28">
        <f>G117*E117*D117</f>
        <v>9000000</v>
      </c>
      <c r="I117" s="76"/>
    </row>
    <row r="118" spans="1:9" s="29" customFormat="1" x14ac:dyDescent="0.25">
      <c r="A118" s="56"/>
      <c r="B118" s="27" t="s">
        <v>69</v>
      </c>
      <c r="C118" s="59" t="s">
        <v>14</v>
      </c>
      <c r="D118" s="26">
        <v>90</v>
      </c>
      <c r="E118" s="26">
        <v>0.5</v>
      </c>
      <c r="F118" s="26"/>
      <c r="G118" s="28">
        <v>30000</v>
      </c>
      <c r="H118" s="28">
        <f>D118*G118*E118</f>
        <v>1350000</v>
      </c>
      <c r="I118" s="76"/>
    </row>
    <row r="119" spans="1:9" x14ac:dyDescent="0.25">
      <c r="A119" s="56"/>
      <c r="B119" s="27" t="s">
        <v>13</v>
      </c>
      <c r="C119" s="59" t="s">
        <v>14</v>
      </c>
      <c r="D119" s="26">
        <v>5</v>
      </c>
      <c r="E119" s="26">
        <v>1</v>
      </c>
      <c r="F119" s="26"/>
      <c r="G119" s="28">
        <v>130000</v>
      </c>
      <c r="H119" s="28">
        <f>G119*E119*D119</f>
        <v>650000</v>
      </c>
      <c r="I119" s="59"/>
    </row>
    <row r="120" spans="1:9" x14ac:dyDescent="0.25">
      <c r="A120" s="56"/>
      <c r="B120" s="27" t="s">
        <v>135</v>
      </c>
      <c r="C120" s="59" t="s">
        <v>71</v>
      </c>
      <c r="D120" s="26"/>
      <c r="E120" s="26"/>
      <c r="F120" s="26"/>
      <c r="G120" s="28">
        <v>1500000</v>
      </c>
      <c r="H120" s="28">
        <f>G120</f>
        <v>1500000</v>
      </c>
      <c r="I120" s="59"/>
    </row>
    <row r="121" spans="1:9" x14ac:dyDescent="0.25">
      <c r="A121" s="56"/>
      <c r="B121" s="27" t="s">
        <v>151</v>
      </c>
      <c r="C121" s="59" t="s">
        <v>7</v>
      </c>
      <c r="D121" s="26"/>
      <c r="E121" s="26"/>
      <c r="F121" s="26"/>
      <c r="G121" s="28">
        <v>2000000</v>
      </c>
      <c r="H121" s="28">
        <f>G121</f>
        <v>2000000</v>
      </c>
      <c r="I121" s="55"/>
    </row>
    <row r="122" spans="1:9" s="3" customFormat="1" ht="51" x14ac:dyDescent="0.25">
      <c r="A122" s="56">
        <v>8</v>
      </c>
      <c r="B122" s="25" t="s">
        <v>137</v>
      </c>
      <c r="C122" s="56"/>
      <c r="D122" s="57"/>
      <c r="E122" s="57"/>
      <c r="F122" s="57"/>
      <c r="G122" s="30"/>
      <c r="H122" s="30">
        <v>80000000</v>
      </c>
      <c r="I122" s="55"/>
    </row>
    <row r="123" spans="1:9" ht="118.5" customHeight="1" x14ac:dyDescent="0.25">
      <c r="A123" s="59"/>
      <c r="B123" s="27" t="s">
        <v>101</v>
      </c>
      <c r="C123" s="59" t="s">
        <v>62</v>
      </c>
      <c r="D123" s="26"/>
      <c r="E123" s="26"/>
      <c r="F123" s="26">
        <v>2</v>
      </c>
      <c r="G123" s="28">
        <v>45000000</v>
      </c>
      <c r="H123" s="28">
        <f>G123*F123</f>
        <v>90000000</v>
      </c>
      <c r="I123" s="55" t="s">
        <v>138</v>
      </c>
    </row>
    <row r="124" spans="1:9" ht="63.75" x14ac:dyDescent="0.25">
      <c r="A124" s="56">
        <v>9</v>
      </c>
      <c r="B124" s="25" t="s">
        <v>139</v>
      </c>
      <c r="C124" s="56"/>
      <c r="D124" s="57"/>
      <c r="E124" s="57"/>
      <c r="F124" s="57"/>
      <c r="G124" s="57"/>
      <c r="H124" s="30">
        <f>SUM(H125:H129)</f>
        <v>10900000</v>
      </c>
      <c r="I124" s="55"/>
    </row>
    <row r="125" spans="1:9" x14ac:dyDescent="0.25">
      <c r="A125" s="56"/>
      <c r="B125" s="27" t="s">
        <v>13</v>
      </c>
      <c r="C125" s="59" t="s">
        <v>14</v>
      </c>
      <c r="D125" s="26">
        <v>5</v>
      </c>
      <c r="E125" s="26">
        <v>2</v>
      </c>
      <c r="F125" s="26"/>
      <c r="G125" s="28">
        <v>150000</v>
      </c>
      <c r="H125" s="28">
        <f>G125*E125*D125</f>
        <v>1500000</v>
      </c>
      <c r="I125" s="60"/>
    </row>
    <row r="126" spans="1:9" x14ac:dyDescent="0.25">
      <c r="A126" s="56"/>
      <c r="B126" s="27" t="s">
        <v>15</v>
      </c>
      <c r="C126" s="59" t="s">
        <v>14</v>
      </c>
      <c r="D126" s="26">
        <v>6</v>
      </c>
      <c r="E126" s="26">
        <v>1</v>
      </c>
      <c r="F126" s="26"/>
      <c r="G126" s="28">
        <v>150000</v>
      </c>
      <c r="H126" s="28">
        <f>G126*E126*D126</f>
        <v>900000</v>
      </c>
      <c r="I126" s="61"/>
    </row>
    <row r="127" spans="1:9" x14ac:dyDescent="0.25">
      <c r="A127" s="56"/>
      <c r="B127" s="27" t="s">
        <v>16</v>
      </c>
      <c r="C127" s="59" t="s">
        <v>71</v>
      </c>
      <c r="D127" s="26"/>
      <c r="E127" s="26"/>
      <c r="F127" s="26"/>
      <c r="G127" s="28">
        <v>4000000</v>
      </c>
      <c r="H127" s="28">
        <f>G127</f>
        <v>4000000</v>
      </c>
      <c r="I127" s="61"/>
    </row>
    <row r="128" spans="1:9" ht="25.5" x14ac:dyDescent="0.25">
      <c r="A128" s="56"/>
      <c r="B128" s="27" t="s">
        <v>154</v>
      </c>
      <c r="C128" s="59"/>
      <c r="D128" s="26">
        <v>1000</v>
      </c>
      <c r="E128" s="26"/>
      <c r="F128" s="26"/>
      <c r="G128" s="28">
        <v>3000</v>
      </c>
      <c r="H128" s="28">
        <f>G128*D128</f>
        <v>3000000</v>
      </c>
      <c r="I128" s="62"/>
    </row>
    <row r="129" spans="1:9" s="29" customFormat="1" x14ac:dyDescent="0.25">
      <c r="A129" s="56"/>
      <c r="B129" s="27" t="s">
        <v>69</v>
      </c>
      <c r="C129" s="59" t="s">
        <v>14</v>
      </c>
      <c r="D129" s="26">
        <v>100</v>
      </c>
      <c r="E129" s="26">
        <v>0.5</v>
      </c>
      <c r="F129" s="26"/>
      <c r="G129" s="28">
        <v>30000</v>
      </c>
      <c r="H129" s="28">
        <f>D129*G129*E129</f>
        <v>1500000</v>
      </c>
      <c r="I129" s="54"/>
    </row>
    <row r="130" spans="1:9" s="3" customFormat="1" ht="97.5" customHeight="1" x14ac:dyDescent="0.25">
      <c r="A130" s="56">
        <v>10</v>
      </c>
      <c r="B130" s="25" t="s">
        <v>155</v>
      </c>
      <c r="C130" s="56"/>
      <c r="D130" s="57"/>
      <c r="E130" s="57"/>
      <c r="F130" s="57"/>
      <c r="G130" s="30">
        <v>90000000</v>
      </c>
      <c r="H130" s="30">
        <f>G130</f>
        <v>90000000</v>
      </c>
      <c r="I130" s="55" t="s">
        <v>97</v>
      </c>
    </row>
    <row r="131" spans="1:9" s="3" customFormat="1" ht="38.25" x14ac:dyDescent="0.25">
      <c r="A131" s="56">
        <v>11</v>
      </c>
      <c r="B131" s="25" t="s">
        <v>156</v>
      </c>
      <c r="C131" s="56" t="s">
        <v>79</v>
      </c>
      <c r="D131" s="57"/>
      <c r="E131" s="57"/>
      <c r="F131" s="57">
        <v>10</v>
      </c>
      <c r="G131" s="30">
        <v>2000000</v>
      </c>
      <c r="H131" s="30">
        <f>G131*F131</f>
        <v>20000000</v>
      </c>
      <c r="I131" s="55" t="s">
        <v>80</v>
      </c>
    </row>
    <row r="132" spans="1:9" s="31" customFormat="1" ht="130.5" customHeight="1" x14ac:dyDescent="0.25">
      <c r="A132" s="56">
        <v>12</v>
      </c>
      <c r="B132" s="25" t="s">
        <v>159</v>
      </c>
      <c r="C132" s="56" t="s">
        <v>81</v>
      </c>
      <c r="D132" s="57"/>
      <c r="E132" s="57"/>
      <c r="F132" s="57">
        <v>1</v>
      </c>
      <c r="G132" s="30">
        <v>90000000</v>
      </c>
      <c r="H132" s="30">
        <f>G132*F132</f>
        <v>90000000</v>
      </c>
      <c r="I132" s="55" t="s">
        <v>138</v>
      </c>
    </row>
    <row r="133" spans="1:9" x14ac:dyDescent="0.25">
      <c r="A133" s="56"/>
      <c r="B133" s="56" t="s">
        <v>23</v>
      </c>
      <c r="C133" s="59"/>
      <c r="D133" s="26"/>
      <c r="E133" s="26"/>
      <c r="F133" s="26"/>
      <c r="G133" s="26"/>
      <c r="H133" s="30">
        <f>H8+H24+H48+H52+H62+H80+H87+H122+H124+H130+H131+H132</f>
        <v>903199000</v>
      </c>
      <c r="I133" s="53"/>
    </row>
    <row r="134" spans="1:9" x14ac:dyDescent="0.25">
      <c r="B134" s="3"/>
      <c r="G134" s="4"/>
      <c r="H134" s="5"/>
    </row>
    <row r="135" spans="1:9" x14ac:dyDescent="0.25">
      <c r="G135" s="4"/>
      <c r="H135" s="6"/>
    </row>
    <row r="136" spans="1:9" x14ac:dyDescent="0.25">
      <c r="G136" s="4"/>
      <c r="H136" s="4"/>
    </row>
    <row r="137" spans="1:9" x14ac:dyDescent="0.25">
      <c r="G137" s="32"/>
    </row>
  </sheetData>
  <mergeCells count="30">
    <mergeCell ref="I115:I118"/>
    <mergeCell ref="I107:I110"/>
    <mergeCell ref="I10:I11"/>
    <mergeCell ref="I66:I68"/>
    <mergeCell ref="I82:I86"/>
    <mergeCell ref="I69:I70"/>
    <mergeCell ref="I77:I79"/>
    <mergeCell ref="I74:I76"/>
    <mergeCell ref="I89:I96"/>
    <mergeCell ref="I98:I105"/>
    <mergeCell ref="I60:I61"/>
    <mergeCell ref="I26:I47"/>
    <mergeCell ref="I18:I20"/>
    <mergeCell ref="I12:I13"/>
    <mergeCell ref="I125:I128"/>
    <mergeCell ref="I57:I58"/>
    <mergeCell ref="A1:I1"/>
    <mergeCell ref="I22:I23"/>
    <mergeCell ref="B5:B7"/>
    <mergeCell ref="G6:G7"/>
    <mergeCell ref="A2:I2"/>
    <mergeCell ref="A3:I3"/>
    <mergeCell ref="A5:A7"/>
    <mergeCell ref="C5:C7"/>
    <mergeCell ref="D6:F6"/>
    <mergeCell ref="H6:H7"/>
    <mergeCell ref="I5:I7"/>
    <mergeCell ref="D5:H5"/>
    <mergeCell ref="A60:A61"/>
    <mergeCell ref="B60:B61"/>
  </mergeCells>
  <pageMargins left="0.45" right="0.2" top="0.5" bottom="0.5" header="0.3" footer="0.3"/>
  <pageSetup paperSize="9" scale="94" fitToHeight="0" orientation="landscape" r:id="rId1"/>
  <headerFooter scaleWithDoc="0" alignWithMargins="0">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topLeftCell="A25" zoomScale="84" zoomScaleNormal="84" workbookViewId="0">
      <selection activeCell="E27" sqref="E27"/>
    </sheetView>
  </sheetViews>
  <sheetFormatPr defaultColWidth="9.140625" defaultRowHeight="15" x14ac:dyDescent="0.25"/>
  <cols>
    <col min="1" max="1" width="3.28515625" style="9" bestFit="1" customWidth="1"/>
    <col min="2" max="2" width="40.140625" style="10" customWidth="1"/>
    <col min="3" max="3" width="18.28515625" style="40" customWidth="1"/>
    <col min="4" max="4" width="65.85546875" style="10" customWidth="1"/>
    <col min="5" max="5" width="12.5703125" style="10" customWidth="1"/>
    <col min="6" max="6" width="24.7109375" style="10" hidden="1" customWidth="1"/>
    <col min="7" max="7" width="16.140625" style="10" hidden="1" customWidth="1"/>
    <col min="8" max="8" width="14.28515625" style="10" bestFit="1" customWidth="1"/>
    <col min="9" max="16384" width="9.140625" style="10"/>
  </cols>
  <sheetData>
    <row r="1" spans="1:5" x14ac:dyDescent="0.25">
      <c r="A1" s="77" t="s">
        <v>29</v>
      </c>
      <c r="B1" s="77"/>
      <c r="C1" s="77"/>
      <c r="D1" s="77"/>
    </row>
    <row r="2" spans="1:5" ht="36.75" customHeight="1" x14ac:dyDescent="0.25">
      <c r="A2" s="77" t="s">
        <v>100</v>
      </c>
      <c r="B2" s="77"/>
      <c r="C2" s="77"/>
      <c r="D2" s="77"/>
      <c r="E2" s="11"/>
    </row>
    <row r="3" spans="1:5" x14ac:dyDescent="0.25">
      <c r="A3" s="78" t="str">
        <f>'KP HD PBGDPL'!A3:I3</f>
        <v>(Kèm theo Công văn số    329  /STP-TH&amp;PBGDPL ngày  18/3/2024 của Sở Tư pháp)</v>
      </c>
      <c r="B3" s="78"/>
      <c r="C3" s="78"/>
      <c r="D3" s="78"/>
    </row>
    <row r="4" spans="1:5" x14ac:dyDescent="0.25">
      <c r="A4" s="33"/>
      <c r="B4" s="33"/>
      <c r="C4" s="44"/>
      <c r="D4" s="33"/>
    </row>
    <row r="5" spans="1:5" ht="16.5" customHeight="1" x14ac:dyDescent="0.25">
      <c r="D5" s="9" t="s">
        <v>30</v>
      </c>
    </row>
    <row r="6" spans="1:5" s="9" customFormat="1" ht="28.5" x14ac:dyDescent="0.25">
      <c r="A6" s="12" t="s">
        <v>0</v>
      </c>
      <c r="B6" s="12" t="s">
        <v>31</v>
      </c>
      <c r="C6" s="36" t="s">
        <v>24</v>
      </c>
      <c r="D6" s="12" t="s">
        <v>32</v>
      </c>
    </row>
    <row r="7" spans="1:5" s="9" customFormat="1" ht="38.25" customHeight="1" x14ac:dyDescent="0.25">
      <c r="A7" s="12" t="s">
        <v>33</v>
      </c>
      <c r="B7" s="12" t="s">
        <v>34</v>
      </c>
      <c r="C7" s="41">
        <f>SUM(C8:C12)</f>
        <v>1434801000</v>
      </c>
      <c r="D7" s="12"/>
    </row>
    <row r="8" spans="1:5" s="15" customFormat="1" ht="51" customHeight="1" x14ac:dyDescent="0.25">
      <c r="A8" s="18">
        <v>1</v>
      </c>
      <c r="B8" s="19" t="s">
        <v>83</v>
      </c>
      <c r="C8" s="20">
        <v>90000000</v>
      </c>
      <c r="D8" s="19" t="s">
        <v>82</v>
      </c>
    </row>
    <row r="9" spans="1:5" s="15" customFormat="1" ht="60.95" customHeight="1" x14ac:dyDescent="0.25">
      <c r="A9" s="18">
        <v>2</v>
      </c>
      <c r="B9" s="19" t="s">
        <v>36</v>
      </c>
      <c r="C9" s="20">
        <v>90000000</v>
      </c>
      <c r="D9" s="19" t="s">
        <v>84</v>
      </c>
    </row>
    <row r="10" spans="1:5" s="15" customFormat="1" ht="60" x14ac:dyDescent="0.25">
      <c r="A10" s="36">
        <v>3</v>
      </c>
      <c r="B10" s="35" t="s">
        <v>38</v>
      </c>
      <c r="C10" s="20">
        <v>90000000</v>
      </c>
      <c r="D10" s="19" t="s">
        <v>85</v>
      </c>
    </row>
    <row r="11" spans="1:5" s="15" customFormat="1" ht="45" x14ac:dyDescent="0.25">
      <c r="A11" s="18">
        <v>4</v>
      </c>
      <c r="B11" s="19" t="s">
        <v>37</v>
      </c>
      <c r="C11" s="20">
        <v>90000000</v>
      </c>
      <c r="D11" s="45" t="s">
        <v>160</v>
      </c>
    </row>
    <row r="12" spans="1:5" s="15" customFormat="1" ht="60" x14ac:dyDescent="0.25">
      <c r="A12" s="18">
        <v>5</v>
      </c>
      <c r="B12" s="19" t="s">
        <v>102</v>
      </c>
      <c r="C12" s="20">
        <v>1074801000</v>
      </c>
      <c r="D12" s="45" t="s">
        <v>176</v>
      </c>
    </row>
    <row r="13" spans="1:5" ht="51.75" customHeight="1" x14ac:dyDescent="0.25">
      <c r="A13" s="12" t="s">
        <v>39</v>
      </c>
      <c r="B13" s="12" t="s">
        <v>40</v>
      </c>
      <c r="C13" s="41">
        <f>SUM(C14:C27)</f>
        <v>740000000</v>
      </c>
      <c r="D13" s="21"/>
    </row>
    <row r="14" spans="1:5" ht="38.25" customHeight="1" x14ac:dyDescent="0.25">
      <c r="A14" s="22">
        <v>6</v>
      </c>
      <c r="B14" s="23" t="s">
        <v>41</v>
      </c>
      <c r="C14" s="20">
        <v>50000000</v>
      </c>
      <c r="D14" s="17" t="s">
        <v>171</v>
      </c>
    </row>
    <row r="15" spans="1:5" ht="45" x14ac:dyDescent="0.25">
      <c r="A15" s="22">
        <v>7</v>
      </c>
      <c r="B15" s="16" t="s">
        <v>42</v>
      </c>
      <c r="C15" s="20">
        <v>90000000</v>
      </c>
      <c r="D15" s="17" t="s">
        <v>163</v>
      </c>
    </row>
    <row r="16" spans="1:5" ht="51" customHeight="1" x14ac:dyDescent="0.25">
      <c r="A16" s="22">
        <v>8</v>
      </c>
      <c r="B16" s="16" t="s">
        <v>35</v>
      </c>
      <c r="C16" s="20">
        <v>50000000</v>
      </c>
      <c r="D16" s="17" t="s">
        <v>161</v>
      </c>
    </row>
    <row r="17" spans="1:4" ht="39" customHeight="1" x14ac:dyDescent="0.25">
      <c r="A17" s="22">
        <v>9</v>
      </c>
      <c r="B17" s="16" t="s">
        <v>86</v>
      </c>
      <c r="C17" s="20">
        <v>50000000</v>
      </c>
      <c r="D17" s="17" t="s">
        <v>164</v>
      </c>
    </row>
    <row r="18" spans="1:4" ht="60" x14ac:dyDescent="0.25">
      <c r="A18" s="22">
        <v>10</v>
      </c>
      <c r="B18" s="16" t="s">
        <v>46</v>
      </c>
      <c r="C18" s="20">
        <v>50000000</v>
      </c>
      <c r="D18" s="17" t="s">
        <v>172</v>
      </c>
    </row>
    <row r="19" spans="1:4" ht="38.25" customHeight="1" x14ac:dyDescent="0.25">
      <c r="A19" s="22">
        <v>11</v>
      </c>
      <c r="B19" s="16" t="s">
        <v>99</v>
      </c>
      <c r="C19" s="20">
        <v>50000000</v>
      </c>
      <c r="D19" s="17" t="s">
        <v>174</v>
      </c>
    </row>
    <row r="20" spans="1:4" s="11" customFormat="1" ht="36" customHeight="1" x14ac:dyDescent="0.25">
      <c r="A20" s="22">
        <v>12</v>
      </c>
      <c r="B20" s="16" t="s">
        <v>44</v>
      </c>
      <c r="C20" s="43">
        <v>50000000</v>
      </c>
      <c r="D20" s="17" t="s">
        <v>173</v>
      </c>
    </row>
    <row r="21" spans="1:4" s="11" customFormat="1" ht="30" x14ac:dyDescent="0.25">
      <c r="A21" s="22">
        <v>13</v>
      </c>
      <c r="B21" s="16" t="s">
        <v>103</v>
      </c>
      <c r="C21" s="43">
        <v>50000000</v>
      </c>
      <c r="D21" s="17" t="s">
        <v>165</v>
      </c>
    </row>
    <row r="22" spans="1:4" s="11" customFormat="1" ht="30" x14ac:dyDescent="0.25">
      <c r="A22" s="22">
        <v>14</v>
      </c>
      <c r="B22" s="16" t="s">
        <v>104</v>
      </c>
      <c r="C22" s="43">
        <v>50000000</v>
      </c>
      <c r="D22" s="17" t="s">
        <v>166</v>
      </c>
    </row>
    <row r="23" spans="1:4" s="11" customFormat="1" ht="45" x14ac:dyDescent="0.25">
      <c r="A23" s="22">
        <v>15</v>
      </c>
      <c r="B23" s="16" t="s">
        <v>105</v>
      </c>
      <c r="C23" s="43">
        <v>50000000</v>
      </c>
      <c r="D23" s="17" t="s">
        <v>168</v>
      </c>
    </row>
    <row r="24" spans="1:4" s="11" customFormat="1" ht="49.5" customHeight="1" x14ac:dyDescent="0.25">
      <c r="A24" s="22">
        <v>16</v>
      </c>
      <c r="B24" s="13" t="s">
        <v>106</v>
      </c>
      <c r="C24" s="43">
        <v>50000000</v>
      </c>
      <c r="D24" s="17" t="s">
        <v>169</v>
      </c>
    </row>
    <row r="25" spans="1:4" s="11" customFormat="1" ht="49.5" customHeight="1" x14ac:dyDescent="0.25">
      <c r="A25" s="22">
        <v>17</v>
      </c>
      <c r="B25" s="13" t="s">
        <v>158</v>
      </c>
      <c r="C25" s="43">
        <v>50000000</v>
      </c>
      <c r="D25" s="17" t="s">
        <v>170</v>
      </c>
    </row>
    <row r="26" spans="1:4" ht="34.5" customHeight="1" x14ac:dyDescent="0.25">
      <c r="A26" s="22">
        <v>18</v>
      </c>
      <c r="B26" s="16" t="s">
        <v>43</v>
      </c>
      <c r="C26" s="20">
        <v>50000000</v>
      </c>
      <c r="D26" s="17" t="s">
        <v>162</v>
      </c>
    </row>
    <row r="27" spans="1:4" s="11" customFormat="1" ht="45" x14ac:dyDescent="0.25">
      <c r="A27" s="22">
        <v>19</v>
      </c>
      <c r="B27" s="16" t="s">
        <v>157</v>
      </c>
      <c r="C27" s="43">
        <v>50000000</v>
      </c>
      <c r="D27" s="17" t="s">
        <v>167</v>
      </c>
    </row>
    <row r="28" spans="1:4" ht="25.5" customHeight="1" x14ac:dyDescent="0.25">
      <c r="A28" s="12"/>
      <c r="B28" s="12" t="s">
        <v>23</v>
      </c>
      <c r="C28" s="42">
        <f>C7+C13</f>
        <v>2174801000</v>
      </c>
      <c r="D28" s="13"/>
    </row>
    <row r="29" spans="1:4" ht="45.75" customHeight="1" x14ac:dyDescent="0.25">
      <c r="B29" s="79"/>
      <c r="C29" s="79"/>
      <c r="D29" s="79"/>
    </row>
  </sheetData>
  <mergeCells count="4">
    <mergeCell ref="A1:D1"/>
    <mergeCell ref="A2:D2"/>
    <mergeCell ref="A3:D3"/>
    <mergeCell ref="B29:D29"/>
  </mergeCells>
  <pageMargins left="0.7" right="0.7" top="0.75" bottom="0.75" header="0.3" footer="0.3"/>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KP HD PBGDPL</vt:lpstr>
      <vt:lpstr>Cơ quan thành viên</vt:lpstr>
      <vt:lpstr>'KP HD PBGDPL'!Print_Titles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nguyenthithunga</dc:creator>
  <cp:lastModifiedBy>DANH-PC</cp:lastModifiedBy>
  <cp:lastPrinted>2024-03-15T10:02:05Z</cp:lastPrinted>
  <dcterms:created xsi:type="dcterms:W3CDTF">2019-04-17T01:50:48Z</dcterms:created>
  <dcterms:modified xsi:type="dcterms:W3CDTF">2024-03-18T02:52:10Z</dcterms:modified>
</cp:coreProperties>
</file>