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I XUAN HOA\NAM 2023\THÁNG 12\"/>
    </mc:Choice>
  </mc:AlternateContent>
  <bookViews>
    <workbookView xWindow="0" yWindow="0" windowWidth="24000" windowHeight="9720"/>
  </bookViews>
  <sheets>
    <sheet name="Phụ lục 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Fill" hidden="1">#REF!</definedName>
    <definedName name="_xlnm.Print_Titles" localSheetId="0">'Phụ lục I'!$5:$6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I7" i="1" l="1"/>
  <c r="H7" i="1"/>
  <c r="Q42" i="1"/>
  <c r="J61" i="1" l="1"/>
  <c r="J37" i="1"/>
  <c r="K62" i="1" l="1"/>
  <c r="K55" i="1"/>
  <c r="K52" i="1"/>
  <c r="K25" i="1"/>
  <c r="G33" i="1" l="1"/>
  <c r="G62" i="1"/>
  <c r="G47" i="1" l="1"/>
  <c r="G55" i="1"/>
  <c r="G49" i="1"/>
  <c r="G37" i="1"/>
  <c r="G26" i="1"/>
  <c r="G25" i="1"/>
  <c r="G22" i="1"/>
  <c r="G21" i="1"/>
  <c r="L62" i="1" l="1"/>
  <c r="J62" i="1"/>
  <c r="I62" i="1"/>
  <c r="L61" i="1"/>
  <c r="H61" i="1"/>
  <c r="G61" i="1"/>
  <c r="O60" i="1"/>
  <c r="D59" i="1"/>
  <c r="O59" i="1" s="1"/>
  <c r="F58" i="1"/>
  <c r="F57" i="1" s="1"/>
  <c r="E58" i="1"/>
  <c r="E57" i="1" s="1"/>
  <c r="D58" i="1"/>
  <c r="N57" i="1"/>
  <c r="M57" i="1"/>
  <c r="L57" i="1"/>
  <c r="K57" i="1"/>
  <c r="J57" i="1"/>
  <c r="I57" i="1"/>
  <c r="H57" i="1"/>
  <c r="G57" i="1"/>
  <c r="C57" i="1"/>
  <c r="G56" i="1"/>
  <c r="D56" i="1"/>
  <c r="L55" i="1"/>
  <c r="L53" i="1" s="1"/>
  <c r="J55" i="1"/>
  <c r="J53" i="1" s="1"/>
  <c r="I55" i="1"/>
  <c r="I53" i="1" s="1"/>
  <c r="H55" i="1"/>
  <c r="H53" i="1" s="1"/>
  <c r="F55" i="1"/>
  <c r="F53" i="1" s="1"/>
  <c r="E55" i="1"/>
  <c r="D55" i="1"/>
  <c r="K54" i="1"/>
  <c r="E54" i="1"/>
  <c r="N53" i="1"/>
  <c r="M53" i="1"/>
  <c r="C53" i="1"/>
  <c r="C46" i="1" s="1"/>
  <c r="L52" i="1"/>
  <c r="O52" i="1" s="1"/>
  <c r="L51" i="1"/>
  <c r="H51" i="1"/>
  <c r="O50" i="1"/>
  <c r="L49" i="1"/>
  <c r="J49" i="1"/>
  <c r="I49" i="1"/>
  <c r="H49" i="1"/>
  <c r="L48" i="1"/>
  <c r="J48" i="1"/>
  <c r="I48" i="1"/>
  <c r="H48" i="1"/>
  <c r="G48" i="1"/>
  <c r="N47" i="1"/>
  <c r="N46" i="1" s="1"/>
  <c r="L47" i="1"/>
  <c r="K47" i="1"/>
  <c r="J47" i="1"/>
  <c r="I47" i="1"/>
  <c r="H47" i="1"/>
  <c r="E47" i="1"/>
  <c r="D47" i="1"/>
  <c r="C45" i="1"/>
  <c r="O45" i="1" s="1"/>
  <c r="C44" i="1"/>
  <c r="N43" i="1"/>
  <c r="M43" i="1"/>
  <c r="L43" i="1"/>
  <c r="K43" i="1"/>
  <c r="J43" i="1"/>
  <c r="I43" i="1"/>
  <c r="H43" i="1"/>
  <c r="G43" i="1"/>
  <c r="F43" i="1"/>
  <c r="E43" i="1"/>
  <c r="D43" i="1"/>
  <c r="J42" i="1"/>
  <c r="I42" i="1"/>
  <c r="H42" i="1"/>
  <c r="C41" i="1"/>
  <c r="O41" i="1" s="1"/>
  <c r="C40" i="1"/>
  <c r="O40" i="1" s="1"/>
  <c r="C39" i="1"/>
  <c r="O39" i="1" s="1"/>
  <c r="H38" i="1"/>
  <c r="O38" i="1" s="1"/>
  <c r="O37" i="1"/>
  <c r="N36" i="1"/>
  <c r="L36" i="1"/>
  <c r="J36" i="1"/>
  <c r="I36" i="1"/>
  <c r="H36" i="1"/>
  <c r="G36" i="1"/>
  <c r="F36" i="1"/>
  <c r="E36" i="1"/>
  <c r="D36" i="1"/>
  <c r="C36" i="1"/>
  <c r="N35" i="1"/>
  <c r="L35" i="1"/>
  <c r="J35" i="1"/>
  <c r="I35" i="1"/>
  <c r="H35" i="1"/>
  <c r="G35" i="1"/>
  <c r="F35" i="1"/>
  <c r="E35" i="1"/>
  <c r="D35" i="1"/>
  <c r="C35" i="1"/>
  <c r="M34" i="1"/>
  <c r="K34" i="1"/>
  <c r="N33" i="1"/>
  <c r="L33" i="1"/>
  <c r="K33" i="1"/>
  <c r="I33" i="1"/>
  <c r="H33" i="1"/>
  <c r="F33" i="1"/>
  <c r="E33" i="1"/>
  <c r="D33" i="1"/>
  <c r="C33" i="1"/>
  <c r="F32" i="1"/>
  <c r="O32" i="1" s="1"/>
  <c r="C31" i="1"/>
  <c r="O31" i="1" s="1"/>
  <c r="C30" i="1"/>
  <c r="O30" i="1" s="1"/>
  <c r="N29" i="1"/>
  <c r="N28" i="1" s="1"/>
  <c r="M29" i="1"/>
  <c r="M28" i="1" s="1"/>
  <c r="L29" i="1"/>
  <c r="L28" i="1" s="1"/>
  <c r="K29" i="1"/>
  <c r="I29" i="1"/>
  <c r="I28" i="1" s="1"/>
  <c r="H29" i="1"/>
  <c r="H28" i="1" s="1"/>
  <c r="G29" i="1"/>
  <c r="G28" i="1" s="1"/>
  <c r="F29" i="1"/>
  <c r="E29" i="1"/>
  <c r="E28" i="1" s="1"/>
  <c r="D29" i="1"/>
  <c r="D28" i="1" s="1"/>
  <c r="C29" i="1"/>
  <c r="K28" i="1"/>
  <c r="J28" i="1"/>
  <c r="J27" i="1"/>
  <c r="D27" i="1"/>
  <c r="C27" i="1"/>
  <c r="N26" i="1"/>
  <c r="M26" i="1"/>
  <c r="L26" i="1"/>
  <c r="L24" i="1" s="1"/>
  <c r="K26" i="1"/>
  <c r="K24" i="1" s="1"/>
  <c r="J26" i="1"/>
  <c r="I26" i="1"/>
  <c r="H26" i="1"/>
  <c r="F26" i="1"/>
  <c r="E26" i="1"/>
  <c r="D26" i="1"/>
  <c r="C26" i="1"/>
  <c r="M25" i="1"/>
  <c r="I25" i="1"/>
  <c r="H25" i="1"/>
  <c r="G24" i="1"/>
  <c r="F25" i="1"/>
  <c r="E25" i="1"/>
  <c r="D25" i="1"/>
  <c r="C25" i="1"/>
  <c r="M23" i="1"/>
  <c r="O23" i="1" s="1"/>
  <c r="N22" i="1"/>
  <c r="M22" i="1"/>
  <c r="L22" i="1"/>
  <c r="K22" i="1"/>
  <c r="J22" i="1"/>
  <c r="I22" i="1"/>
  <c r="H22" i="1"/>
  <c r="F22" i="1"/>
  <c r="E22" i="1"/>
  <c r="D22" i="1"/>
  <c r="C22" i="1"/>
  <c r="N21" i="1"/>
  <c r="I21" i="1"/>
  <c r="H21" i="1"/>
  <c r="F21" i="1"/>
  <c r="D21" i="1"/>
  <c r="N20" i="1"/>
  <c r="L20" i="1"/>
  <c r="K20" i="1"/>
  <c r="J20" i="1"/>
  <c r="I20" i="1"/>
  <c r="I16" i="1" s="1"/>
  <c r="H20" i="1"/>
  <c r="G20" i="1"/>
  <c r="F20" i="1"/>
  <c r="E20" i="1"/>
  <c r="E16" i="1" s="1"/>
  <c r="C20" i="1"/>
  <c r="C19" i="1"/>
  <c r="O19" i="1" s="1"/>
  <c r="D18" i="1"/>
  <c r="C18" i="1"/>
  <c r="O18" i="1" s="1"/>
  <c r="N17" i="1"/>
  <c r="M17" i="1"/>
  <c r="M16" i="1" s="1"/>
  <c r="L17" i="1"/>
  <c r="K17" i="1"/>
  <c r="K16" i="1" s="1"/>
  <c r="J17" i="1"/>
  <c r="I17" i="1"/>
  <c r="H17" i="1"/>
  <c r="G17" i="1"/>
  <c r="G16" i="1" s="1"/>
  <c r="F17" i="1"/>
  <c r="E17" i="1"/>
  <c r="D17" i="1"/>
  <c r="D16" i="1" s="1"/>
  <c r="C17" i="1"/>
  <c r="C15" i="1"/>
  <c r="O15" i="1" s="1"/>
  <c r="C14" i="1"/>
  <c r="O14" i="1" s="1"/>
  <c r="C13" i="1"/>
  <c r="O13" i="1" s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0" i="1"/>
  <c r="O10" i="1" s="1"/>
  <c r="C9" i="1"/>
  <c r="O9" i="1" s="1"/>
  <c r="M46" i="1" l="1"/>
  <c r="E53" i="1"/>
  <c r="E24" i="1"/>
  <c r="O17" i="1"/>
  <c r="N16" i="1"/>
  <c r="I24" i="1"/>
  <c r="M24" i="1"/>
  <c r="M8" i="1" s="1"/>
  <c r="M63" i="1" s="1"/>
  <c r="M7" i="1" s="1"/>
  <c r="C43" i="1"/>
  <c r="O43" i="1" s="1"/>
  <c r="O51" i="1"/>
  <c r="L34" i="1"/>
  <c r="O58" i="1"/>
  <c r="K8" i="1"/>
  <c r="O26" i="1"/>
  <c r="D34" i="1"/>
  <c r="H34" i="1"/>
  <c r="N34" i="1"/>
  <c r="F34" i="1"/>
  <c r="J34" i="1"/>
  <c r="O54" i="1"/>
  <c r="C28" i="1"/>
  <c r="E34" i="1"/>
  <c r="I34" i="1"/>
  <c r="I8" i="1" s="1"/>
  <c r="O25" i="1"/>
  <c r="F28" i="1"/>
  <c r="O28" i="1" s="1"/>
  <c r="O56" i="1"/>
  <c r="E46" i="1"/>
  <c r="O22" i="1"/>
  <c r="D24" i="1"/>
  <c r="H24" i="1"/>
  <c r="O27" i="1"/>
  <c r="G34" i="1"/>
  <c r="G8" i="1" s="1"/>
  <c r="I46" i="1"/>
  <c r="F46" i="1"/>
  <c r="J46" i="1"/>
  <c r="H16" i="1"/>
  <c r="O44" i="1"/>
  <c r="O48" i="1"/>
  <c r="G53" i="1"/>
  <c r="G46" i="1" s="1"/>
  <c r="O61" i="1"/>
  <c r="O20" i="1"/>
  <c r="J16" i="1"/>
  <c r="O21" i="1"/>
  <c r="O33" i="1"/>
  <c r="O55" i="1"/>
  <c r="H46" i="1"/>
  <c r="L46" i="1"/>
  <c r="D57" i="1"/>
  <c r="O57" i="1" s="1"/>
  <c r="O62" i="1"/>
  <c r="L16" i="1"/>
  <c r="K53" i="1"/>
  <c r="F24" i="1"/>
  <c r="J24" i="1"/>
  <c r="N24" i="1"/>
  <c r="C34" i="1"/>
  <c r="O36" i="1"/>
  <c r="O42" i="1"/>
  <c r="O47" i="1"/>
  <c r="C11" i="1"/>
  <c r="F16" i="1"/>
  <c r="O29" i="1"/>
  <c r="O35" i="1"/>
  <c r="O49" i="1"/>
  <c r="C16" i="1"/>
  <c r="C24" i="1"/>
  <c r="D53" i="1"/>
  <c r="N8" i="1" l="1"/>
  <c r="E8" i="1"/>
  <c r="E63" i="1"/>
  <c r="E7" i="1" s="1"/>
  <c r="L8" i="1"/>
  <c r="L63" i="1" s="1"/>
  <c r="L7" i="1" s="1"/>
  <c r="H8" i="1"/>
  <c r="H63" i="1" s="1"/>
  <c r="I63" i="1"/>
  <c r="D8" i="1"/>
  <c r="D46" i="1"/>
  <c r="K46" i="1"/>
  <c r="K63" i="1" s="1"/>
  <c r="K7" i="1" s="1"/>
  <c r="F8" i="1"/>
  <c r="F63" i="1" s="1"/>
  <c r="F7" i="1" s="1"/>
  <c r="O16" i="1"/>
  <c r="J8" i="1"/>
  <c r="J63" i="1" s="1"/>
  <c r="J7" i="1" s="1"/>
  <c r="O34" i="1"/>
  <c r="G63" i="1"/>
  <c r="G7" i="1" s="1"/>
  <c r="O24" i="1"/>
  <c r="O53" i="1"/>
  <c r="N63" i="1"/>
  <c r="N7" i="1" s="1"/>
  <c r="O11" i="1"/>
  <c r="C8" i="1"/>
  <c r="Q12" i="1" l="1"/>
  <c r="O46" i="1"/>
  <c r="D63" i="1"/>
  <c r="D7" i="1" s="1"/>
  <c r="O8" i="1"/>
  <c r="O63" i="1" l="1"/>
  <c r="Q10" i="1"/>
  <c r="C7" i="1"/>
  <c r="Q44" i="1" s="1"/>
  <c r="E72" i="1" s="1"/>
</calcChain>
</file>

<file path=xl/sharedStrings.xml><?xml version="1.0" encoding="utf-8"?>
<sst xmlns="http://schemas.openxmlformats.org/spreadsheetml/2006/main" count="110" uniqueCount="107">
  <si>
    <t>Đơn vị tính: đồng</t>
  </si>
  <si>
    <t>STT</t>
  </si>
  <si>
    <t>Các hoạt động đề xuất</t>
  </si>
  <si>
    <t>CÁC ĐƠN VỊ THUỘC CẤP TỈNH QUẢN LÝ</t>
  </si>
  <si>
    <t>Chi cục 
Kiểm lâm</t>
  </si>
  <si>
    <t>Ban QLRPH Tà Nung</t>
  </si>
  <si>
    <t>Ban QL Khu du lịch hồ Tuyền Lâm</t>
  </si>
  <si>
    <t>I</t>
  </si>
  <si>
    <t>Kinh phí phục vụ công việc</t>
  </si>
  <si>
    <t>Thuê tên miền Webside của Chi cục Kiểm lâm</t>
  </si>
  <si>
    <t>Cập nhật thông tin về bảo vệ rừng, PCCCR, chính sách pháp luật trên Webside của Chi cục Kiểm lâm (rà soát, cập nhật thường xuyên trong năm; chi ngoài giờ hành chính)</t>
  </si>
  <si>
    <t>3.1</t>
  </si>
  <si>
    <t>Tiền công làm ngoài giờ</t>
  </si>
  <si>
    <t>3.2</t>
  </si>
  <si>
    <t>Phụ cấp công tác phí</t>
  </si>
  <si>
    <t>3.3</t>
  </si>
  <si>
    <t>Khoán tiền ngủ</t>
  </si>
  <si>
    <t>Khai thác, kiểm tra điểm cháy từ hệ thống theo dõi cảnh báo cháy rừng trên trang Web của Cục Kiểm lâm (FIREWATCH) (tiền công làm ngoài giờ, ngày nghỉ: thứ 7, chủ nhật, lễ, tết)</t>
  </si>
  <si>
    <t>Hội nghị</t>
  </si>
  <si>
    <t>5.1</t>
  </si>
  <si>
    <t>Hội trường, tài liệu, nước uống</t>
  </si>
  <si>
    <t>5.2</t>
  </si>
  <si>
    <t>Chi bù tiền ăn tổ chức ăn tập trung</t>
  </si>
  <si>
    <t>5.3</t>
  </si>
  <si>
    <t>Chi phụ cấp công tác phí các đại biểu</t>
  </si>
  <si>
    <t>5.4</t>
  </si>
  <si>
    <t>Hỗ trợ tiền ăn cho đại biểu không hưởng lương</t>
  </si>
  <si>
    <t>Hỗ trợ tuyên truyền PCCCR</t>
  </si>
  <si>
    <t>Dự kiến công huy động chữa cháy</t>
  </si>
  <si>
    <t>Tiền ăn thêm, bồi dưỡng cho các lực lượng tham gia chữa cháy rừng</t>
  </si>
  <si>
    <t>Nhiên liệu điều hành, chữa cháy</t>
  </si>
  <si>
    <t>9.1</t>
  </si>
  <si>
    <t>Xăng</t>
  </si>
  <si>
    <t>9.2</t>
  </si>
  <si>
    <t>Nhớt</t>
  </si>
  <si>
    <t>9.3</t>
  </si>
  <si>
    <t>Dầu</t>
  </si>
  <si>
    <t>Sửa chữa phương tiện, trang thiết bị, dụng cụ phục vụ PCCCR</t>
  </si>
  <si>
    <t>10.1</t>
  </si>
  <si>
    <t>Xe máy</t>
  </si>
  <si>
    <t>10.2</t>
  </si>
  <si>
    <t>Ô tô</t>
  </si>
  <si>
    <t>10.3</t>
  </si>
  <si>
    <t>Máy thổi gió</t>
  </si>
  <si>
    <t>10.4</t>
  </si>
  <si>
    <t>Bình chữa cháy</t>
  </si>
  <si>
    <t>Hỗ trợ cước phí điện thoại 05 tháng mùa khô</t>
  </si>
  <si>
    <t>Mua sắm máy móc, trang thiết bị, dụng cụ phục vụ PCCCR</t>
  </si>
  <si>
    <t>12.1</t>
  </si>
  <si>
    <t>Dao phát, cuốc, cào</t>
  </si>
  <si>
    <t>12.2</t>
  </si>
  <si>
    <t>Can đựng nước</t>
  </si>
  <si>
    <t>12.3</t>
  </si>
  <si>
    <t>Bình phun nước đeo vai có động cơ</t>
  </si>
  <si>
    <t>12.4</t>
  </si>
  <si>
    <t>Đèn pin</t>
  </si>
  <si>
    <t>12.5</t>
  </si>
  <si>
    <t>Máy tính để bàn</t>
  </si>
  <si>
    <t>12.6</t>
  </si>
  <si>
    <t>Dây chữa cháy</t>
  </si>
  <si>
    <t>12.7</t>
  </si>
  <si>
    <t>Vòi xịt</t>
  </si>
  <si>
    <t>Hợp đồng lực lượng tuần tra, trực cháy và chữa cháy rừng 03 tháng cao điểm mùa khô</t>
  </si>
  <si>
    <t>Hỗ trợ trực PCCCR ngoài giờ làm việc</t>
  </si>
  <si>
    <t>14.1</t>
  </si>
  <si>
    <t>Trực ngoài giờ trong những ngày làm việc</t>
  </si>
  <si>
    <t>14.2</t>
  </si>
  <si>
    <t>Ngày nghỉ (thứ 7, chủ nhật, lễ, tết)</t>
  </si>
  <si>
    <t>II</t>
  </si>
  <si>
    <t>Kính phí phục vụ công trình</t>
  </si>
  <si>
    <t>Làm mới lán canh lửa tạm thời</t>
  </si>
  <si>
    <t>Sơn sửa bảng nội quy xi măng</t>
  </si>
  <si>
    <t>Xây mới bảng nội quy xi măng</t>
  </si>
  <si>
    <t>Xây mới bảng cấp báo cháy</t>
  </si>
  <si>
    <t>Làm đường ranh cản lửa</t>
  </si>
  <si>
    <t>Sửa chữa chòi canh lửa cố định</t>
  </si>
  <si>
    <t>Làm giảm VLC rừng trồng giai đoạn II</t>
  </si>
  <si>
    <t>7.1</t>
  </si>
  <si>
    <t>Thực bì cấp I</t>
  </si>
  <si>
    <t>7.2</t>
  </si>
  <si>
    <t>Thực bì cấp II</t>
  </si>
  <si>
    <t>7.3</t>
  </si>
  <si>
    <t>Thực bì cấp III</t>
  </si>
  <si>
    <t>Làm giảm VLC rừng cảnh quan</t>
  </si>
  <si>
    <t>8.1</t>
  </si>
  <si>
    <t>8.2</t>
  </si>
  <si>
    <t>8.3</t>
  </si>
  <si>
    <t>Khoán bảo vệ và PCCC rừng trồng 05 tháng mùa khô</t>
  </si>
  <si>
    <t>Rà sửa đường phục vụ PCCCR</t>
  </si>
  <si>
    <t>III</t>
  </si>
  <si>
    <t>Ghi chú:</t>
  </si>
  <si>
    <t>Kiểm tra công tác phòng cháy và chữa cháy rừng</t>
  </si>
  <si>
    <t>Chi phí dự phòng {10%*(I+II)}</t>
  </si>
  <si>
    <t>PHỤ LỤC: TỔNG HỢP DỰ TOÁN KINH PHÍ PHÒNG CHÁY CHỮA CHÁY RỪNG MÙA KHÔ 2023-2024 CỦA CÁC ĐƠN VỊ THUỘC CẤP TỈNH QUẢN LÝ</t>
  </si>
  <si>
    <t xml:space="preserve">Tổng cộng </t>
  </si>
  <si>
    <t>Chi phí dự phòng: Chi cho các hoạt động trên trong trường hợp thực hiện nhiệm vụ đột xuất, phát sinh cần bổ sung kinh phí, như: bổ sung chi công chữa cháy rừng; chi tiền ăn thêm, bồi dưỡng lực lượng tham gia chữa cháy rừng; tiền mua thuốc y tế cho lực lượng tham gia chữa cháy rừng và các nội dung chi khác cho hoạt động PCCCR thực hiện theo quy định của pháp luật.</t>
  </si>
  <si>
    <t>Tổng kinh phí</t>
  </si>
  <si>
    <t>Vườn quốc gia Bidoup - Núi Bà</t>
  </si>
  <si>
    <t>Công ty TNHH MTV LN 
Đơn Dương</t>
  </si>
  <si>
    <t>Công ty 
TNHH 
MTV LN 
Di Linh</t>
  </si>
  <si>
    <t>Công ty TNHH MTV LN 
Bảo Thuận</t>
  </si>
  <si>
    <t>Công ty 
TNHH 
MTV LN 
Tam Hiệp</t>
  </si>
  <si>
    <t>Công ty 
TNHH 
MTV LN 
Bảo Lâm</t>
  </si>
  <si>
    <t>Công ty TNHH MTV LN Lộc Bắc</t>
  </si>
  <si>
    <t>Công ty TNHH MTV LN
Đạ Huoai</t>
  </si>
  <si>
    <t>Công ty TNHH MTV LN 
Đạ Tẻh</t>
  </si>
  <si>
    <t>(Kèm theo Quyết định số                 /QĐ-UBND ngày          / 12/2023 của UBND tỉnh Lâm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</si>
</sst>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wrapText="1"/>
    </xf>
    <xf numFmtId="3" fontId="7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wrapText="1"/>
    </xf>
    <xf numFmtId="3" fontId="11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0" fontId="12" fillId="0" borderId="2" xfId="1" applyFont="1" applyBorder="1" applyAlignment="1">
      <alignment horizontal="right" vertical="center" wrapText="1"/>
    </xf>
    <xf numFmtId="0" fontId="12" fillId="0" borderId="2" xfId="1" applyFont="1" applyBorder="1" applyAlignment="1">
      <alignment wrapText="1"/>
    </xf>
    <xf numFmtId="3" fontId="13" fillId="0" borderId="2" xfId="0" applyNumberFormat="1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/>
    </xf>
    <xf numFmtId="0" fontId="4" fillId="0" borderId="0" xfId="0" applyFont="1"/>
    <xf numFmtId="49" fontId="12" fillId="0" borderId="2" xfId="1" applyNumberFormat="1" applyFont="1" applyBorder="1" applyAlignment="1">
      <alignment wrapText="1"/>
    </xf>
    <xf numFmtId="49" fontId="10" fillId="0" borderId="2" xfId="1" applyNumberFormat="1" applyFont="1" applyBorder="1" applyAlignment="1">
      <alignment wrapText="1"/>
    </xf>
    <xf numFmtId="0" fontId="12" fillId="0" borderId="2" xfId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vertical="center" wrapText="1"/>
    </xf>
    <xf numFmtId="49" fontId="12" fillId="0" borderId="2" xfId="1" applyNumberFormat="1" applyFont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wrapText="1"/>
    </xf>
    <xf numFmtId="0" fontId="12" fillId="2" borderId="2" xfId="1" applyFont="1" applyFill="1" applyBorder="1" applyAlignment="1">
      <alignment horizontal="right" vertical="center" wrapText="1"/>
    </xf>
    <xf numFmtId="49" fontId="12" fillId="2" borderId="2" xfId="1" applyNumberFormat="1" applyFont="1" applyFill="1" applyBorder="1" applyAlignment="1">
      <alignment wrapText="1"/>
    </xf>
    <xf numFmtId="0" fontId="6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wrapText="1"/>
    </xf>
    <xf numFmtId="3" fontId="11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right" vertical="center"/>
    </xf>
    <xf numFmtId="0" fontId="9" fillId="2" borderId="0" xfId="0" applyFont="1" applyFill="1"/>
    <xf numFmtId="3" fontId="1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2" fillId="2" borderId="0" xfId="0" applyFont="1" applyFill="1"/>
    <xf numFmtId="0" fontId="10" fillId="2" borderId="2" xfId="1" applyFont="1" applyFill="1" applyBorder="1" applyAlignment="1">
      <alignment wrapText="1"/>
    </xf>
    <xf numFmtId="3" fontId="12" fillId="2" borderId="2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/>
    </xf>
    <xf numFmtId="0" fontId="17" fillId="2" borderId="0" xfId="0" applyFont="1" applyFill="1"/>
    <xf numFmtId="0" fontId="6" fillId="0" borderId="2" xfId="1" applyFont="1" applyBorder="1" applyAlignment="1">
      <alignment horizontal="center" vertical="center" wrapText="1"/>
    </xf>
    <xf numFmtId="3" fontId="4" fillId="0" borderId="0" xfId="0" applyNumberFormat="1" applyFont="1"/>
    <xf numFmtId="49" fontId="6" fillId="0" borderId="2" xfId="1" applyNumberFormat="1" applyFont="1" applyBorder="1" applyAlignment="1">
      <alignment wrapText="1"/>
    </xf>
    <xf numFmtId="3" fontId="10" fillId="0" borderId="2" xfId="0" applyNumberFormat="1" applyFont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/>
    </xf>
    <xf numFmtId="0" fontId="18" fillId="0" borderId="0" xfId="0" applyFont="1"/>
    <xf numFmtId="3" fontId="2" fillId="0" borderId="0" xfId="0" applyNumberFormat="1" applyFont="1"/>
    <xf numFmtId="0" fontId="12" fillId="2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Normal_Sheet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PCCCR2023-2024\TONG%20HOP%20KLKP\TONG%20HOP%20KINH%20PHI%20PCCCR%20202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BI&#7874;U%20D&#7920;%20TO&#193;N%20KINH%20PH&#205;%20PCCCR%2023-24%20CTY%20LN%20&#272;&#416;N%20D&#431;&#416;NG%20(B&#7892;%20SUNG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He%20thong%20bieu_23-24%20T11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QLBV_BTTN/PHONG_CHAY_CHUA_CHAY/Y_KIEN_PCCCR-VBAN/Du%20toan_tr&#236;nh%20s&#7903;_2024/Trinh%20n&#259;m%202024/Ch&#7881;nh%20S&#7917;a%20b&#7893;%20sung_ngay27.11.2023/BI&#7874;U%20D&#7920;%20TO&#193;N%20KINH%20PH&#205;%20PCCCR%2023-24%20CTY%20LN%20&#272;&#416;N%20D&#431;&#416;NG%20(B&#7892;%20SUNG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QLBV_BTTN/PHONG_CHAY_CHUA_CHAY/Y_KIEN_PCCCR-VBAN/Du%20toan_tr&#236;nh%20s&#7903;_2024/Trinh%20n&#259;m%202024/Ch&#7881;nh%20S&#7917;a%20b&#7893;%20sung_ngay27.11.2023/Bieu%20PCCCRR-2023-2024_Tam%20Hi&#7879;p_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19-20"/>
      <sheetName val="KL20-21"/>
      <sheetName val="Phụ lục II"/>
      <sheetName val="Phụ lục I"/>
      <sheetName val="Phụ lục I_theodvxd"/>
      <sheetName val="Tổng"/>
      <sheetName val="CCKL"/>
      <sheetName val="VQGBDOUP"/>
      <sheetName val="TaNung"/>
      <sheetName val="HoTLam"/>
      <sheetName val="DDuong"/>
      <sheetName val="DLinh"/>
      <sheetName val="BThuan"/>
      <sheetName val="THiep"/>
      <sheetName val="BLam"/>
      <sheetName val="LBac"/>
      <sheetName val="DHuoai"/>
      <sheetName val="Dt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D6">
            <v>1</v>
          </cell>
          <cell r="F6">
            <v>3300000</v>
          </cell>
        </row>
        <row r="7">
          <cell r="F7">
            <v>49000000</v>
          </cell>
        </row>
        <row r="9">
          <cell r="F9">
            <v>37500000</v>
          </cell>
        </row>
        <row r="10">
          <cell r="F10">
            <v>29700000</v>
          </cell>
        </row>
        <row r="11">
          <cell r="F11">
            <v>22000000</v>
          </cell>
        </row>
        <row r="12">
          <cell r="F12">
            <v>34560000</v>
          </cell>
        </row>
        <row r="16">
          <cell r="F16">
            <v>64152000</v>
          </cell>
        </row>
        <row r="19">
          <cell r="F19">
            <v>77760000</v>
          </cell>
        </row>
        <row r="23">
          <cell r="F23">
            <v>94120000</v>
          </cell>
        </row>
        <row r="24">
          <cell r="F24">
            <v>54000000</v>
          </cell>
        </row>
        <row r="25">
          <cell r="F25">
            <v>290385000</v>
          </cell>
        </row>
        <row r="26">
          <cell r="F26">
            <v>162240000</v>
          </cell>
        </row>
        <row r="29">
          <cell r="F29">
            <v>15000000</v>
          </cell>
        </row>
        <row r="31">
          <cell r="F31">
            <v>24000000</v>
          </cell>
        </row>
        <row r="32">
          <cell r="F32">
            <v>200000000</v>
          </cell>
        </row>
        <row r="33">
          <cell r="F33">
            <v>4000000</v>
          </cell>
        </row>
        <row r="35">
          <cell r="F35">
            <v>18000000</v>
          </cell>
        </row>
        <row r="36">
          <cell r="F36">
            <v>800000</v>
          </cell>
        </row>
        <row r="37">
          <cell r="F37">
            <v>77760000</v>
          </cell>
        </row>
        <row r="39">
          <cell r="F39">
            <v>12000000</v>
          </cell>
        </row>
        <row r="40">
          <cell r="F40">
            <v>2000000</v>
          </cell>
        </row>
        <row r="42">
          <cell r="F42">
            <v>5070000</v>
          </cell>
        </row>
        <row r="43">
          <cell r="F43">
            <v>3000000</v>
          </cell>
        </row>
        <row r="44">
          <cell r="F44">
            <v>4000000</v>
          </cell>
        </row>
        <row r="45">
          <cell r="F45">
            <v>3420000</v>
          </cell>
        </row>
        <row r="46">
          <cell r="F46">
            <v>13680000</v>
          </cell>
        </row>
        <row r="47">
          <cell r="F47">
            <v>3600000</v>
          </cell>
        </row>
      </sheetData>
      <sheetData sheetId="7" refreshError="1">
        <row r="10">
          <cell r="E10">
            <v>1</v>
          </cell>
          <cell r="G10">
            <v>1400000</v>
          </cell>
        </row>
        <row r="11">
          <cell r="G11">
            <v>7200000</v>
          </cell>
        </row>
        <row r="12">
          <cell r="G12">
            <v>33800000</v>
          </cell>
        </row>
        <row r="14">
          <cell r="G14">
            <v>29844000</v>
          </cell>
        </row>
        <row r="15">
          <cell r="G15">
            <v>22640000</v>
          </cell>
        </row>
        <row r="16">
          <cell r="G16">
            <v>6000000</v>
          </cell>
        </row>
        <row r="17">
          <cell r="G17">
            <v>0</v>
          </cell>
        </row>
        <row r="18">
          <cell r="G18">
            <v>5000000</v>
          </cell>
        </row>
        <row r="19">
          <cell r="G19">
            <v>0</v>
          </cell>
        </row>
        <row r="21">
          <cell r="G21">
            <v>18000000</v>
          </cell>
        </row>
        <row r="22">
          <cell r="G22">
            <v>1500000</v>
          </cell>
        </row>
        <row r="23">
          <cell r="G23">
            <v>72000000</v>
          </cell>
        </row>
        <row r="26">
          <cell r="G26">
            <v>17880000</v>
          </cell>
        </row>
        <row r="28">
          <cell r="G28">
            <v>45714240.000000007</v>
          </cell>
        </row>
        <row r="29">
          <cell r="G29">
            <v>580806700</v>
          </cell>
        </row>
        <row r="31">
          <cell r="G31">
            <v>443335680</v>
          </cell>
        </row>
        <row r="32">
          <cell r="G32">
            <v>55582720</v>
          </cell>
        </row>
      </sheetData>
      <sheetData sheetId="8" refreshError="1">
        <row r="7">
          <cell r="E7">
            <v>1</v>
          </cell>
          <cell r="G7">
            <v>1400000</v>
          </cell>
        </row>
        <row r="8">
          <cell r="G8">
            <v>3500000</v>
          </cell>
        </row>
        <row r="9">
          <cell r="G9">
            <v>3000000</v>
          </cell>
        </row>
        <row r="10">
          <cell r="G10">
            <v>8400000</v>
          </cell>
        </row>
        <row r="12">
          <cell r="G12">
            <v>34560000</v>
          </cell>
        </row>
        <row r="13">
          <cell r="G13">
            <v>4500000</v>
          </cell>
        </row>
        <row r="14">
          <cell r="G14">
            <v>33800000</v>
          </cell>
        </row>
        <row r="16">
          <cell r="G16">
            <v>2100000</v>
          </cell>
        </row>
        <row r="17">
          <cell r="G17">
            <v>750000</v>
          </cell>
        </row>
        <row r="18">
          <cell r="G18">
            <v>54000000</v>
          </cell>
        </row>
        <row r="20">
          <cell r="G20">
            <v>8940000</v>
          </cell>
        </row>
        <row r="22">
          <cell r="G22">
            <v>22808560</v>
          </cell>
        </row>
        <row r="23">
          <cell r="G23">
            <v>848081520</v>
          </cell>
        </row>
        <row r="25">
          <cell r="G25">
            <v>134553600</v>
          </cell>
        </row>
      </sheetData>
      <sheetData sheetId="9" refreshError="1">
        <row r="9">
          <cell r="C9">
            <v>1</v>
          </cell>
          <cell r="F9">
            <v>1400000</v>
          </cell>
        </row>
        <row r="10">
          <cell r="F10">
            <v>2100000</v>
          </cell>
        </row>
        <row r="11">
          <cell r="F11">
            <v>2000000</v>
          </cell>
        </row>
        <row r="12">
          <cell r="F12">
            <v>3000000</v>
          </cell>
        </row>
        <row r="13">
          <cell r="F13">
            <v>1800000</v>
          </cell>
        </row>
        <row r="15">
          <cell r="F15">
            <v>8800000</v>
          </cell>
        </row>
        <row r="16">
          <cell r="F16">
            <v>2250000</v>
          </cell>
        </row>
        <row r="17">
          <cell r="F17">
            <v>16900000</v>
          </cell>
        </row>
        <row r="19">
          <cell r="F19">
            <v>800000</v>
          </cell>
        </row>
        <row r="20">
          <cell r="F20">
            <v>300000</v>
          </cell>
        </row>
        <row r="21">
          <cell r="F21">
            <v>1200000</v>
          </cell>
        </row>
        <row r="22">
          <cell r="F22">
            <v>18000000</v>
          </cell>
        </row>
        <row r="25">
          <cell r="F25">
            <v>92436480.000000015</v>
          </cell>
        </row>
        <row r="29">
          <cell r="F29">
            <v>542393280</v>
          </cell>
        </row>
      </sheetData>
      <sheetData sheetId="10" refreshError="1">
        <row r="9">
          <cell r="D9">
            <v>6</v>
          </cell>
          <cell r="F9">
            <v>1800000</v>
          </cell>
        </row>
        <row r="10">
          <cell r="F10">
            <v>12000000</v>
          </cell>
        </row>
        <row r="16">
          <cell r="F16">
            <v>14400000</v>
          </cell>
        </row>
        <row r="19">
          <cell r="F19">
            <v>2250000</v>
          </cell>
        </row>
        <row r="20">
          <cell r="F20">
            <v>960000</v>
          </cell>
        </row>
        <row r="22">
          <cell r="F22">
            <v>84672000</v>
          </cell>
        </row>
        <row r="26">
          <cell r="F26">
            <v>3576000</v>
          </cell>
        </row>
        <row r="34">
          <cell r="F34">
            <v>207864299.99999997</v>
          </cell>
        </row>
        <row r="35">
          <cell r="F35">
            <v>13806950</v>
          </cell>
        </row>
      </sheetData>
      <sheetData sheetId="11" refreshError="1">
        <row r="9">
          <cell r="D9">
            <v>1</v>
          </cell>
          <cell r="F9">
            <v>1500000</v>
          </cell>
        </row>
        <row r="10">
          <cell r="F10">
            <v>13500000</v>
          </cell>
        </row>
        <row r="11">
          <cell r="F11">
            <v>5000000</v>
          </cell>
        </row>
        <row r="12">
          <cell r="F12">
            <v>74360000</v>
          </cell>
        </row>
        <row r="13">
          <cell r="F13">
            <v>128808000</v>
          </cell>
        </row>
        <row r="15">
          <cell r="F15">
            <v>50000000</v>
          </cell>
        </row>
        <row r="16">
          <cell r="F16">
            <v>8000000</v>
          </cell>
        </row>
        <row r="17">
          <cell r="F17">
            <v>9600000</v>
          </cell>
        </row>
        <row r="18">
          <cell r="F18">
            <v>5000000</v>
          </cell>
        </row>
        <row r="20">
          <cell r="F20">
            <v>1500000</v>
          </cell>
        </row>
        <row r="21">
          <cell r="F21">
            <v>420000</v>
          </cell>
        </row>
        <row r="22">
          <cell r="F22">
            <v>480000</v>
          </cell>
        </row>
        <row r="23">
          <cell r="F23">
            <v>90000000</v>
          </cell>
        </row>
        <row r="26">
          <cell r="F26">
            <v>10728000</v>
          </cell>
        </row>
        <row r="27">
          <cell r="F27">
            <v>9834000</v>
          </cell>
        </row>
        <row r="28">
          <cell r="F28">
            <v>0</v>
          </cell>
        </row>
        <row r="29">
          <cell r="F29">
            <v>20944302</v>
          </cell>
        </row>
        <row r="32">
          <cell r="F32">
            <v>1247154480</v>
          </cell>
        </row>
        <row r="36">
          <cell r="F36">
            <v>67329050</v>
          </cell>
        </row>
      </sheetData>
      <sheetData sheetId="12" refreshError="1">
        <row r="9">
          <cell r="D9">
            <v>1</v>
          </cell>
          <cell r="F9">
            <v>1400000</v>
          </cell>
        </row>
        <row r="10">
          <cell r="F10">
            <v>7200000</v>
          </cell>
        </row>
        <row r="11">
          <cell r="F11">
            <v>5000000</v>
          </cell>
        </row>
        <row r="12">
          <cell r="F12">
            <v>64800000</v>
          </cell>
        </row>
        <row r="13">
          <cell r="F13">
            <v>112707000</v>
          </cell>
        </row>
        <row r="14">
          <cell r="F14">
            <v>33800000</v>
          </cell>
        </row>
        <row r="16">
          <cell r="F16">
            <v>32500000</v>
          </cell>
        </row>
        <row r="17">
          <cell r="F17">
            <v>3200000</v>
          </cell>
        </row>
        <row r="18">
          <cell r="F18">
            <v>7000000</v>
          </cell>
        </row>
        <row r="19">
          <cell r="F19">
            <v>5000000</v>
          </cell>
        </row>
        <row r="21">
          <cell r="F21">
            <v>2800000</v>
          </cell>
        </row>
        <row r="22">
          <cell r="F22">
            <v>700000</v>
          </cell>
        </row>
        <row r="24">
          <cell r="F24">
            <v>17942000</v>
          </cell>
        </row>
        <row r="25">
          <cell r="F25">
            <v>8046000</v>
          </cell>
        </row>
        <row r="26">
          <cell r="F26">
            <v>7152000</v>
          </cell>
        </row>
        <row r="28">
          <cell r="F28">
            <v>102290760</v>
          </cell>
        </row>
        <row r="29">
          <cell r="F29">
            <v>142155000</v>
          </cell>
        </row>
      </sheetData>
      <sheetData sheetId="13" refreshError="1">
        <row r="8">
          <cell r="D8">
            <v>1</v>
          </cell>
          <cell r="F8">
            <v>1500000</v>
          </cell>
        </row>
        <row r="9">
          <cell r="F9">
            <v>6000000</v>
          </cell>
        </row>
        <row r="10">
          <cell r="F10">
            <v>27040000</v>
          </cell>
        </row>
        <row r="11">
          <cell r="F11">
            <v>112707000</v>
          </cell>
        </row>
        <row r="14">
          <cell r="F14">
            <v>13710000</v>
          </cell>
        </row>
        <row r="15">
          <cell r="F15">
            <v>4250000</v>
          </cell>
        </row>
        <row r="18">
          <cell r="F18">
            <v>4500000</v>
          </cell>
        </row>
        <row r="19">
          <cell r="F19">
            <v>750000</v>
          </cell>
        </row>
        <row r="21">
          <cell r="F21">
            <v>54000000</v>
          </cell>
        </row>
        <row r="24">
          <cell r="F24">
            <v>9834000</v>
          </cell>
        </row>
        <row r="25">
          <cell r="F25">
            <v>6258000</v>
          </cell>
        </row>
        <row r="26">
          <cell r="F26">
            <v>17942000</v>
          </cell>
        </row>
        <row r="28">
          <cell r="F28">
            <v>656627400</v>
          </cell>
        </row>
        <row r="29">
          <cell r="F29">
            <v>9477000</v>
          </cell>
        </row>
      </sheetData>
      <sheetData sheetId="14" refreshError="1">
        <row r="9">
          <cell r="D9">
            <v>1</v>
          </cell>
          <cell r="F9">
            <v>1500000</v>
          </cell>
        </row>
        <row r="10">
          <cell r="F10">
            <v>4200000</v>
          </cell>
        </row>
        <row r="12">
          <cell r="F12">
            <v>6760000</v>
          </cell>
        </row>
        <row r="15">
          <cell r="F15">
            <v>2400000</v>
          </cell>
        </row>
        <row r="16">
          <cell r="F16">
            <v>7200000</v>
          </cell>
        </row>
        <row r="17">
          <cell r="F17">
            <v>5000000</v>
          </cell>
        </row>
        <row r="21">
          <cell r="F21">
            <v>82800000</v>
          </cell>
        </row>
        <row r="23">
          <cell r="F23">
            <v>5364000</v>
          </cell>
        </row>
        <row r="30">
          <cell r="F30">
            <v>36311919.999999993</v>
          </cell>
        </row>
      </sheetData>
      <sheetData sheetId="15" refreshError="1">
        <row r="9">
          <cell r="D9">
            <v>1</v>
          </cell>
          <cell r="F9">
            <v>1500000</v>
          </cell>
        </row>
        <row r="10">
          <cell r="F10">
            <v>5200000</v>
          </cell>
        </row>
        <row r="11">
          <cell r="F11">
            <v>10140000</v>
          </cell>
        </row>
        <row r="14">
          <cell r="F14">
            <v>5400000</v>
          </cell>
        </row>
        <row r="15">
          <cell r="F15">
            <v>16800000</v>
          </cell>
        </row>
        <row r="16">
          <cell r="F16">
            <v>7000000</v>
          </cell>
        </row>
        <row r="18">
          <cell r="F18">
            <v>3600000</v>
          </cell>
        </row>
        <row r="19">
          <cell r="F19">
            <v>480000</v>
          </cell>
        </row>
        <row r="20">
          <cell r="F20">
            <v>72000000</v>
          </cell>
        </row>
        <row r="22">
          <cell r="F22">
            <v>43910100</v>
          </cell>
        </row>
        <row r="23">
          <cell r="F23">
            <v>7152000</v>
          </cell>
        </row>
        <row r="24">
          <cell r="F24">
            <v>17942000</v>
          </cell>
        </row>
        <row r="25">
          <cell r="F25">
            <v>2682000</v>
          </cell>
        </row>
        <row r="26">
          <cell r="F26">
            <v>8840000</v>
          </cell>
        </row>
        <row r="27">
          <cell r="F27">
            <v>24658920</v>
          </cell>
        </row>
        <row r="29">
          <cell r="F29">
            <v>3582640</v>
          </cell>
        </row>
        <row r="31">
          <cell r="F31">
            <v>19149940</v>
          </cell>
        </row>
      </sheetData>
      <sheetData sheetId="16" refreshError="1">
        <row r="8">
          <cell r="D8">
            <v>3</v>
          </cell>
          <cell r="F8">
            <v>3000000</v>
          </cell>
        </row>
        <row r="12">
          <cell r="F12">
            <v>0</v>
          </cell>
        </row>
        <row r="14">
          <cell r="F14">
            <v>60129000</v>
          </cell>
        </row>
        <row r="15">
          <cell r="F15">
            <v>9000000</v>
          </cell>
        </row>
        <row r="16">
          <cell r="F16">
            <v>16900000</v>
          </cell>
        </row>
        <row r="17">
          <cell r="F17">
            <v>1500000</v>
          </cell>
        </row>
        <row r="18">
          <cell r="F18">
            <v>64800000</v>
          </cell>
        </row>
      </sheetData>
      <sheetData sheetId="17" refreshError="1">
        <row r="9">
          <cell r="D9">
            <v>6</v>
          </cell>
          <cell r="F9">
            <v>9000000</v>
          </cell>
        </row>
        <row r="10">
          <cell r="F10">
            <v>22400000</v>
          </cell>
        </row>
        <row r="11">
          <cell r="F11">
            <v>3000000</v>
          </cell>
        </row>
        <row r="12">
          <cell r="F12">
            <v>50700000</v>
          </cell>
        </row>
        <row r="15">
          <cell r="F15">
            <v>10000000</v>
          </cell>
        </row>
        <row r="16">
          <cell r="F16">
            <v>6000000</v>
          </cell>
        </row>
        <row r="17">
          <cell r="F17">
            <v>6000000</v>
          </cell>
        </row>
        <row r="19">
          <cell r="F19">
            <v>3600000</v>
          </cell>
        </row>
        <row r="20">
          <cell r="F20">
            <v>300000</v>
          </cell>
        </row>
        <row r="21">
          <cell r="F21">
            <v>108000000</v>
          </cell>
        </row>
        <row r="23">
          <cell r="F23">
            <v>6258000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7_BIEU KINH PHI BO SUNG"/>
    </sheetNames>
    <sheetDataSet>
      <sheetData sheetId="0">
        <row r="10">
          <cell r="J10">
            <v>3000000</v>
          </cell>
        </row>
        <row r="11">
          <cell r="J11">
            <v>16900000</v>
          </cell>
        </row>
        <row r="13">
          <cell r="J13">
            <v>46000000</v>
          </cell>
        </row>
        <row r="14">
          <cell r="J14">
            <v>12000000</v>
          </cell>
        </row>
        <row r="20">
          <cell r="J20">
            <v>56000000</v>
          </cell>
        </row>
        <row r="24">
          <cell r="J24">
            <v>10728000</v>
          </cell>
        </row>
        <row r="26">
          <cell r="J26">
            <v>62797000</v>
          </cell>
        </row>
        <row r="30">
          <cell r="J30">
            <v>408854160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"/>
      <sheetName val="PB.2_VLC GĐII "/>
      <sheetName val="PB.3_RT lon"/>
      <sheetName val="PB.4_Dot RTN"/>
      <sheetName val="PB.5_Ranh can lua"/>
      <sheetName val="PB.6_dungcu"/>
      <sheetName val="PB.7_Ra sua duong"/>
      <sheetName val="PB.8_KINH PHI"/>
      <sheetName val="So sanh"/>
      <sheetName val="PB3_khoan 05 th"/>
      <sheetName val="Sheet1"/>
      <sheetName val="P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F14">
            <v>30800000</v>
          </cell>
        </row>
        <row r="25">
          <cell r="F25">
            <v>26520000</v>
          </cell>
        </row>
        <row r="31">
          <cell r="F31">
            <v>924374880</v>
          </cell>
        </row>
        <row r="33">
          <cell r="F33">
            <v>11688300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7_BIEU KINH PHI BO SUNG"/>
    </sheetNames>
    <sheetDataSet>
      <sheetData sheetId="0">
        <row r="10">
          <cell r="F10">
            <v>6</v>
          </cell>
        </row>
        <row r="16">
          <cell r="J16">
            <v>5000000</v>
          </cell>
        </row>
        <row r="33">
          <cell r="J33">
            <v>109475145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ụ bieu 01"/>
      <sheetName val="Phu bieu 02"/>
      <sheetName val="Phụ bieu 03"/>
      <sheetName val="phu bieu 04"/>
      <sheetName val="Bieu rà sua duong"/>
      <sheetName val="Bieu chinh ly"/>
    </sheetNames>
    <sheetDataSet>
      <sheetData sheetId="0"/>
      <sheetData sheetId="1"/>
      <sheetData sheetId="2"/>
      <sheetData sheetId="3">
        <row r="20">
          <cell r="D20">
            <v>4</v>
          </cell>
          <cell r="F20">
            <v>10680000</v>
          </cell>
        </row>
        <row r="30">
          <cell r="F30">
            <v>74682000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showZero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14" sqref="H14"/>
    </sheetView>
  </sheetViews>
  <sheetFormatPr defaultRowHeight="15.75" x14ac:dyDescent="0.25"/>
  <cols>
    <col min="1" max="1" width="3.90625" style="2" bestFit="1" customWidth="1"/>
    <col min="2" max="2" width="28.36328125" style="3" customWidth="1"/>
    <col min="3" max="3" width="9.90625" style="3" bestFit="1" customWidth="1"/>
    <col min="4" max="5" width="10.08984375" style="3" bestFit="1" customWidth="1"/>
    <col min="6" max="6" width="9.1796875" style="3" bestFit="1" customWidth="1"/>
    <col min="7" max="7" width="10.453125" style="35" customWidth="1"/>
    <col min="8" max="8" width="10.26953125" style="3" bestFit="1" customWidth="1"/>
    <col min="9" max="9" width="9.08984375" style="3" bestFit="1" customWidth="1"/>
    <col min="10" max="11" width="9.90625" style="35" bestFit="1" customWidth="1"/>
    <col min="12" max="12" width="8.7265625" style="35" bestFit="1" customWidth="1"/>
    <col min="13" max="13" width="8.7265625" style="3" bestFit="1" customWidth="1"/>
    <col min="14" max="14" width="8.7265625" style="35" bestFit="1" customWidth="1"/>
    <col min="15" max="15" width="10.7265625" style="11" customWidth="1"/>
    <col min="16" max="16" width="0" style="1" hidden="1" customWidth="1"/>
    <col min="17" max="17" width="10.7265625" style="1" hidden="1" customWidth="1"/>
    <col min="18" max="18" width="0" style="1" hidden="1" customWidth="1"/>
    <col min="19" max="256" width="8.81640625" style="1"/>
    <col min="257" max="257" width="3.90625" style="1" bestFit="1" customWidth="1"/>
    <col min="258" max="258" width="26.90625" style="1" customWidth="1"/>
    <col min="259" max="259" width="9.90625" style="1" bestFit="1" customWidth="1"/>
    <col min="260" max="261" width="10.08984375" style="1" bestFit="1" customWidth="1"/>
    <col min="262" max="262" width="9.1796875" style="1" bestFit="1" customWidth="1"/>
    <col min="263" max="263" width="9.08984375" style="1" bestFit="1" customWidth="1"/>
    <col min="264" max="264" width="10.26953125" style="1" bestFit="1" customWidth="1"/>
    <col min="265" max="265" width="9.08984375" style="1" bestFit="1" customWidth="1"/>
    <col min="266" max="267" width="9.90625" style="1" bestFit="1" customWidth="1"/>
    <col min="268" max="270" width="8.7265625" style="1" bestFit="1" customWidth="1"/>
    <col min="271" max="271" width="10.7265625" style="1" customWidth="1"/>
    <col min="272" max="512" width="8.81640625" style="1"/>
    <col min="513" max="513" width="3.90625" style="1" bestFit="1" customWidth="1"/>
    <col min="514" max="514" width="26.90625" style="1" customWidth="1"/>
    <col min="515" max="515" width="9.90625" style="1" bestFit="1" customWidth="1"/>
    <col min="516" max="517" width="10.08984375" style="1" bestFit="1" customWidth="1"/>
    <col min="518" max="518" width="9.1796875" style="1" bestFit="1" customWidth="1"/>
    <col min="519" max="519" width="9.08984375" style="1" bestFit="1" customWidth="1"/>
    <col min="520" max="520" width="10.26953125" style="1" bestFit="1" customWidth="1"/>
    <col min="521" max="521" width="9.08984375" style="1" bestFit="1" customWidth="1"/>
    <col min="522" max="523" width="9.90625" style="1" bestFit="1" customWidth="1"/>
    <col min="524" max="526" width="8.7265625" style="1" bestFit="1" customWidth="1"/>
    <col min="527" max="527" width="10.7265625" style="1" customWidth="1"/>
    <col min="528" max="768" width="8.81640625" style="1"/>
    <col min="769" max="769" width="3.90625" style="1" bestFit="1" customWidth="1"/>
    <col min="770" max="770" width="26.90625" style="1" customWidth="1"/>
    <col min="771" max="771" width="9.90625" style="1" bestFit="1" customWidth="1"/>
    <col min="772" max="773" width="10.08984375" style="1" bestFit="1" customWidth="1"/>
    <col min="774" max="774" width="9.1796875" style="1" bestFit="1" customWidth="1"/>
    <col min="775" max="775" width="9.08984375" style="1" bestFit="1" customWidth="1"/>
    <col min="776" max="776" width="10.26953125" style="1" bestFit="1" customWidth="1"/>
    <col min="777" max="777" width="9.08984375" style="1" bestFit="1" customWidth="1"/>
    <col min="778" max="779" width="9.90625" style="1" bestFit="1" customWidth="1"/>
    <col min="780" max="782" width="8.7265625" style="1" bestFit="1" customWidth="1"/>
    <col min="783" max="783" width="10.7265625" style="1" customWidth="1"/>
    <col min="784" max="1024" width="8.81640625" style="1"/>
    <col min="1025" max="1025" width="3.90625" style="1" bestFit="1" customWidth="1"/>
    <col min="1026" max="1026" width="26.90625" style="1" customWidth="1"/>
    <col min="1027" max="1027" width="9.90625" style="1" bestFit="1" customWidth="1"/>
    <col min="1028" max="1029" width="10.08984375" style="1" bestFit="1" customWidth="1"/>
    <col min="1030" max="1030" width="9.1796875" style="1" bestFit="1" customWidth="1"/>
    <col min="1031" max="1031" width="9.08984375" style="1" bestFit="1" customWidth="1"/>
    <col min="1032" max="1032" width="10.26953125" style="1" bestFit="1" customWidth="1"/>
    <col min="1033" max="1033" width="9.08984375" style="1" bestFit="1" customWidth="1"/>
    <col min="1034" max="1035" width="9.90625" style="1" bestFit="1" customWidth="1"/>
    <col min="1036" max="1038" width="8.7265625" style="1" bestFit="1" customWidth="1"/>
    <col min="1039" max="1039" width="10.7265625" style="1" customWidth="1"/>
    <col min="1040" max="1280" width="8.81640625" style="1"/>
    <col min="1281" max="1281" width="3.90625" style="1" bestFit="1" customWidth="1"/>
    <col min="1282" max="1282" width="26.90625" style="1" customWidth="1"/>
    <col min="1283" max="1283" width="9.90625" style="1" bestFit="1" customWidth="1"/>
    <col min="1284" max="1285" width="10.08984375" style="1" bestFit="1" customWidth="1"/>
    <col min="1286" max="1286" width="9.1796875" style="1" bestFit="1" customWidth="1"/>
    <col min="1287" max="1287" width="9.08984375" style="1" bestFit="1" customWidth="1"/>
    <col min="1288" max="1288" width="10.26953125" style="1" bestFit="1" customWidth="1"/>
    <col min="1289" max="1289" width="9.08984375" style="1" bestFit="1" customWidth="1"/>
    <col min="1290" max="1291" width="9.90625" style="1" bestFit="1" customWidth="1"/>
    <col min="1292" max="1294" width="8.7265625" style="1" bestFit="1" customWidth="1"/>
    <col min="1295" max="1295" width="10.7265625" style="1" customWidth="1"/>
    <col min="1296" max="1536" width="8.81640625" style="1"/>
    <col min="1537" max="1537" width="3.90625" style="1" bestFit="1" customWidth="1"/>
    <col min="1538" max="1538" width="26.90625" style="1" customWidth="1"/>
    <col min="1539" max="1539" width="9.90625" style="1" bestFit="1" customWidth="1"/>
    <col min="1540" max="1541" width="10.08984375" style="1" bestFit="1" customWidth="1"/>
    <col min="1542" max="1542" width="9.1796875" style="1" bestFit="1" customWidth="1"/>
    <col min="1543" max="1543" width="9.08984375" style="1" bestFit="1" customWidth="1"/>
    <col min="1544" max="1544" width="10.26953125" style="1" bestFit="1" customWidth="1"/>
    <col min="1545" max="1545" width="9.08984375" style="1" bestFit="1" customWidth="1"/>
    <col min="1546" max="1547" width="9.90625" style="1" bestFit="1" customWidth="1"/>
    <col min="1548" max="1550" width="8.7265625" style="1" bestFit="1" customWidth="1"/>
    <col min="1551" max="1551" width="10.7265625" style="1" customWidth="1"/>
    <col min="1552" max="1792" width="8.81640625" style="1"/>
    <col min="1793" max="1793" width="3.90625" style="1" bestFit="1" customWidth="1"/>
    <col min="1794" max="1794" width="26.90625" style="1" customWidth="1"/>
    <col min="1795" max="1795" width="9.90625" style="1" bestFit="1" customWidth="1"/>
    <col min="1796" max="1797" width="10.08984375" style="1" bestFit="1" customWidth="1"/>
    <col min="1798" max="1798" width="9.1796875" style="1" bestFit="1" customWidth="1"/>
    <col min="1799" max="1799" width="9.08984375" style="1" bestFit="1" customWidth="1"/>
    <col min="1800" max="1800" width="10.26953125" style="1" bestFit="1" customWidth="1"/>
    <col min="1801" max="1801" width="9.08984375" style="1" bestFit="1" customWidth="1"/>
    <col min="1802" max="1803" width="9.90625" style="1" bestFit="1" customWidth="1"/>
    <col min="1804" max="1806" width="8.7265625" style="1" bestFit="1" customWidth="1"/>
    <col min="1807" max="1807" width="10.7265625" style="1" customWidth="1"/>
    <col min="1808" max="2048" width="8.81640625" style="1"/>
    <col min="2049" max="2049" width="3.90625" style="1" bestFit="1" customWidth="1"/>
    <col min="2050" max="2050" width="26.90625" style="1" customWidth="1"/>
    <col min="2051" max="2051" width="9.90625" style="1" bestFit="1" customWidth="1"/>
    <col min="2052" max="2053" width="10.08984375" style="1" bestFit="1" customWidth="1"/>
    <col min="2054" max="2054" width="9.1796875" style="1" bestFit="1" customWidth="1"/>
    <col min="2055" max="2055" width="9.08984375" style="1" bestFit="1" customWidth="1"/>
    <col min="2056" max="2056" width="10.26953125" style="1" bestFit="1" customWidth="1"/>
    <col min="2057" max="2057" width="9.08984375" style="1" bestFit="1" customWidth="1"/>
    <col min="2058" max="2059" width="9.90625" style="1" bestFit="1" customWidth="1"/>
    <col min="2060" max="2062" width="8.7265625" style="1" bestFit="1" customWidth="1"/>
    <col min="2063" max="2063" width="10.7265625" style="1" customWidth="1"/>
    <col min="2064" max="2304" width="8.81640625" style="1"/>
    <col min="2305" max="2305" width="3.90625" style="1" bestFit="1" customWidth="1"/>
    <col min="2306" max="2306" width="26.90625" style="1" customWidth="1"/>
    <col min="2307" max="2307" width="9.90625" style="1" bestFit="1" customWidth="1"/>
    <col min="2308" max="2309" width="10.08984375" style="1" bestFit="1" customWidth="1"/>
    <col min="2310" max="2310" width="9.1796875" style="1" bestFit="1" customWidth="1"/>
    <col min="2311" max="2311" width="9.08984375" style="1" bestFit="1" customWidth="1"/>
    <col min="2312" max="2312" width="10.26953125" style="1" bestFit="1" customWidth="1"/>
    <col min="2313" max="2313" width="9.08984375" style="1" bestFit="1" customWidth="1"/>
    <col min="2314" max="2315" width="9.90625" style="1" bestFit="1" customWidth="1"/>
    <col min="2316" max="2318" width="8.7265625" style="1" bestFit="1" customWidth="1"/>
    <col min="2319" max="2319" width="10.7265625" style="1" customWidth="1"/>
    <col min="2320" max="2560" width="8.81640625" style="1"/>
    <col min="2561" max="2561" width="3.90625" style="1" bestFit="1" customWidth="1"/>
    <col min="2562" max="2562" width="26.90625" style="1" customWidth="1"/>
    <col min="2563" max="2563" width="9.90625" style="1" bestFit="1" customWidth="1"/>
    <col min="2564" max="2565" width="10.08984375" style="1" bestFit="1" customWidth="1"/>
    <col min="2566" max="2566" width="9.1796875" style="1" bestFit="1" customWidth="1"/>
    <col min="2567" max="2567" width="9.08984375" style="1" bestFit="1" customWidth="1"/>
    <col min="2568" max="2568" width="10.26953125" style="1" bestFit="1" customWidth="1"/>
    <col min="2569" max="2569" width="9.08984375" style="1" bestFit="1" customWidth="1"/>
    <col min="2570" max="2571" width="9.90625" style="1" bestFit="1" customWidth="1"/>
    <col min="2572" max="2574" width="8.7265625" style="1" bestFit="1" customWidth="1"/>
    <col min="2575" max="2575" width="10.7265625" style="1" customWidth="1"/>
    <col min="2576" max="2816" width="8.81640625" style="1"/>
    <col min="2817" max="2817" width="3.90625" style="1" bestFit="1" customWidth="1"/>
    <col min="2818" max="2818" width="26.90625" style="1" customWidth="1"/>
    <col min="2819" max="2819" width="9.90625" style="1" bestFit="1" customWidth="1"/>
    <col min="2820" max="2821" width="10.08984375" style="1" bestFit="1" customWidth="1"/>
    <col min="2822" max="2822" width="9.1796875" style="1" bestFit="1" customWidth="1"/>
    <col min="2823" max="2823" width="9.08984375" style="1" bestFit="1" customWidth="1"/>
    <col min="2824" max="2824" width="10.26953125" style="1" bestFit="1" customWidth="1"/>
    <col min="2825" max="2825" width="9.08984375" style="1" bestFit="1" customWidth="1"/>
    <col min="2826" max="2827" width="9.90625" style="1" bestFit="1" customWidth="1"/>
    <col min="2828" max="2830" width="8.7265625" style="1" bestFit="1" customWidth="1"/>
    <col min="2831" max="2831" width="10.7265625" style="1" customWidth="1"/>
    <col min="2832" max="3072" width="8.81640625" style="1"/>
    <col min="3073" max="3073" width="3.90625" style="1" bestFit="1" customWidth="1"/>
    <col min="3074" max="3074" width="26.90625" style="1" customWidth="1"/>
    <col min="3075" max="3075" width="9.90625" style="1" bestFit="1" customWidth="1"/>
    <col min="3076" max="3077" width="10.08984375" style="1" bestFit="1" customWidth="1"/>
    <col min="3078" max="3078" width="9.1796875" style="1" bestFit="1" customWidth="1"/>
    <col min="3079" max="3079" width="9.08984375" style="1" bestFit="1" customWidth="1"/>
    <col min="3080" max="3080" width="10.26953125" style="1" bestFit="1" customWidth="1"/>
    <col min="3081" max="3081" width="9.08984375" style="1" bestFit="1" customWidth="1"/>
    <col min="3082" max="3083" width="9.90625" style="1" bestFit="1" customWidth="1"/>
    <col min="3084" max="3086" width="8.7265625" style="1" bestFit="1" customWidth="1"/>
    <col min="3087" max="3087" width="10.7265625" style="1" customWidth="1"/>
    <col min="3088" max="3328" width="8.81640625" style="1"/>
    <col min="3329" max="3329" width="3.90625" style="1" bestFit="1" customWidth="1"/>
    <col min="3330" max="3330" width="26.90625" style="1" customWidth="1"/>
    <col min="3331" max="3331" width="9.90625" style="1" bestFit="1" customWidth="1"/>
    <col min="3332" max="3333" width="10.08984375" style="1" bestFit="1" customWidth="1"/>
    <col min="3334" max="3334" width="9.1796875" style="1" bestFit="1" customWidth="1"/>
    <col min="3335" max="3335" width="9.08984375" style="1" bestFit="1" customWidth="1"/>
    <col min="3336" max="3336" width="10.26953125" style="1" bestFit="1" customWidth="1"/>
    <col min="3337" max="3337" width="9.08984375" style="1" bestFit="1" customWidth="1"/>
    <col min="3338" max="3339" width="9.90625" style="1" bestFit="1" customWidth="1"/>
    <col min="3340" max="3342" width="8.7265625" style="1" bestFit="1" customWidth="1"/>
    <col min="3343" max="3343" width="10.7265625" style="1" customWidth="1"/>
    <col min="3344" max="3584" width="8.81640625" style="1"/>
    <col min="3585" max="3585" width="3.90625" style="1" bestFit="1" customWidth="1"/>
    <col min="3586" max="3586" width="26.90625" style="1" customWidth="1"/>
    <col min="3587" max="3587" width="9.90625" style="1" bestFit="1" customWidth="1"/>
    <col min="3588" max="3589" width="10.08984375" style="1" bestFit="1" customWidth="1"/>
    <col min="3590" max="3590" width="9.1796875" style="1" bestFit="1" customWidth="1"/>
    <col min="3591" max="3591" width="9.08984375" style="1" bestFit="1" customWidth="1"/>
    <col min="3592" max="3592" width="10.26953125" style="1" bestFit="1" customWidth="1"/>
    <col min="3593" max="3593" width="9.08984375" style="1" bestFit="1" customWidth="1"/>
    <col min="3594" max="3595" width="9.90625" style="1" bestFit="1" customWidth="1"/>
    <col min="3596" max="3598" width="8.7265625" style="1" bestFit="1" customWidth="1"/>
    <col min="3599" max="3599" width="10.7265625" style="1" customWidth="1"/>
    <col min="3600" max="3840" width="8.81640625" style="1"/>
    <col min="3841" max="3841" width="3.90625" style="1" bestFit="1" customWidth="1"/>
    <col min="3842" max="3842" width="26.90625" style="1" customWidth="1"/>
    <col min="3843" max="3843" width="9.90625" style="1" bestFit="1" customWidth="1"/>
    <col min="3844" max="3845" width="10.08984375" style="1" bestFit="1" customWidth="1"/>
    <col min="3846" max="3846" width="9.1796875" style="1" bestFit="1" customWidth="1"/>
    <col min="3847" max="3847" width="9.08984375" style="1" bestFit="1" customWidth="1"/>
    <col min="3848" max="3848" width="10.26953125" style="1" bestFit="1" customWidth="1"/>
    <col min="3849" max="3849" width="9.08984375" style="1" bestFit="1" customWidth="1"/>
    <col min="3850" max="3851" width="9.90625" style="1" bestFit="1" customWidth="1"/>
    <col min="3852" max="3854" width="8.7265625" style="1" bestFit="1" customWidth="1"/>
    <col min="3855" max="3855" width="10.7265625" style="1" customWidth="1"/>
    <col min="3856" max="4096" width="8.81640625" style="1"/>
    <col min="4097" max="4097" width="3.90625" style="1" bestFit="1" customWidth="1"/>
    <col min="4098" max="4098" width="26.90625" style="1" customWidth="1"/>
    <col min="4099" max="4099" width="9.90625" style="1" bestFit="1" customWidth="1"/>
    <col min="4100" max="4101" width="10.08984375" style="1" bestFit="1" customWidth="1"/>
    <col min="4102" max="4102" width="9.1796875" style="1" bestFit="1" customWidth="1"/>
    <col min="4103" max="4103" width="9.08984375" style="1" bestFit="1" customWidth="1"/>
    <col min="4104" max="4104" width="10.26953125" style="1" bestFit="1" customWidth="1"/>
    <col min="4105" max="4105" width="9.08984375" style="1" bestFit="1" customWidth="1"/>
    <col min="4106" max="4107" width="9.90625" style="1" bestFit="1" customWidth="1"/>
    <col min="4108" max="4110" width="8.7265625" style="1" bestFit="1" customWidth="1"/>
    <col min="4111" max="4111" width="10.7265625" style="1" customWidth="1"/>
    <col min="4112" max="4352" width="8.81640625" style="1"/>
    <col min="4353" max="4353" width="3.90625" style="1" bestFit="1" customWidth="1"/>
    <col min="4354" max="4354" width="26.90625" style="1" customWidth="1"/>
    <col min="4355" max="4355" width="9.90625" style="1" bestFit="1" customWidth="1"/>
    <col min="4356" max="4357" width="10.08984375" style="1" bestFit="1" customWidth="1"/>
    <col min="4358" max="4358" width="9.1796875" style="1" bestFit="1" customWidth="1"/>
    <col min="4359" max="4359" width="9.08984375" style="1" bestFit="1" customWidth="1"/>
    <col min="4360" max="4360" width="10.26953125" style="1" bestFit="1" customWidth="1"/>
    <col min="4361" max="4361" width="9.08984375" style="1" bestFit="1" customWidth="1"/>
    <col min="4362" max="4363" width="9.90625" style="1" bestFit="1" customWidth="1"/>
    <col min="4364" max="4366" width="8.7265625" style="1" bestFit="1" customWidth="1"/>
    <col min="4367" max="4367" width="10.7265625" style="1" customWidth="1"/>
    <col min="4368" max="4608" width="8.81640625" style="1"/>
    <col min="4609" max="4609" width="3.90625" style="1" bestFit="1" customWidth="1"/>
    <col min="4610" max="4610" width="26.90625" style="1" customWidth="1"/>
    <col min="4611" max="4611" width="9.90625" style="1" bestFit="1" customWidth="1"/>
    <col min="4612" max="4613" width="10.08984375" style="1" bestFit="1" customWidth="1"/>
    <col min="4614" max="4614" width="9.1796875" style="1" bestFit="1" customWidth="1"/>
    <col min="4615" max="4615" width="9.08984375" style="1" bestFit="1" customWidth="1"/>
    <col min="4616" max="4616" width="10.26953125" style="1" bestFit="1" customWidth="1"/>
    <col min="4617" max="4617" width="9.08984375" style="1" bestFit="1" customWidth="1"/>
    <col min="4618" max="4619" width="9.90625" style="1" bestFit="1" customWidth="1"/>
    <col min="4620" max="4622" width="8.7265625" style="1" bestFit="1" customWidth="1"/>
    <col min="4623" max="4623" width="10.7265625" style="1" customWidth="1"/>
    <col min="4624" max="4864" width="8.81640625" style="1"/>
    <col min="4865" max="4865" width="3.90625" style="1" bestFit="1" customWidth="1"/>
    <col min="4866" max="4866" width="26.90625" style="1" customWidth="1"/>
    <col min="4867" max="4867" width="9.90625" style="1" bestFit="1" customWidth="1"/>
    <col min="4868" max="4869" width="10.08984375" style="1" bestFit="1" customWidth="1"/>
    <col min="4870" max="4870" width="9.1796875" style="1" bestFit="1" customWidth="1"/>
    <col min="4871" max="4871" width="9.08984375" style="1" bestFit="1" customWidth="1"/>
    <col min="4872" max="4872" width="10.26953125" style="1" bestFit="1" customWidth="1"/>
    <col min="4873" max="4873" width="9.08984375" style="1" bestFit="1" customWidth="1"/>
    <col min="4874" max="4875" width="9.90625" style="1" bestFit="1" customWidth="1"/>
    <col min="4876" max="4878" width="8.7265625" style="1" bestFit="1" customWidth="1"/>
    <col min="4879" max="4879" width="10.7265625" style="1" customWidth="1"/>
    <col min="4880" max="5120" width="8.81640625" style="1"/>
    <col min="5121" max="5121" width="3.90625" style="1" bestFit="1" customWidth="1"/>
    <col min="5122" max="5122" width="26.90625" style="1" customWidth="1"/>
    <col min="5123" max="5123" width="9.90625" style="1" bestFit="1" customWidth="1"/>
    <col min="5124" max="5125" width="10.08984375" style="1" bestFit="1" customWidth="1"/>
    <col min="5126" max="5126" width="9.1796875" style="1" bestFit="1" customWidth="1"/>
    <col min="5127" max="5127" width="9.08984375" style="1" bestFit="1" customWidth="1"/>
    <col min="5128" max="5128" width="10.26953125" style="1" bestFit="1" customWidth="1"/>
    <col min="5129" max="5129" width="9.08984375" style="1" bestFit="1" customWidth="1"/>
    <col min="5130" max="5131" width="9.90625" style="1" bestFit="1" customWidth="1"/>
    <col min="5132" max="5134" width="8.7265625" style="1" bestFit="1" customWidth="1"/>
    <col min="5135" max="5135" width="10.7265625" style="1" customWidth="1"/>
    <col min="5136" max="5376" width="8.81640625" style="1"/>
    <col min="5377" max="5377" width="3.90625" style="1" bestFit="1" customWidth="1"/>
    <col min="5378" max="5378" width="26.90625" style="1" customWidth="1"/>
    <col min="5379" max="5379" width="9.90625" style="1" bestFit="1" customWidth="1"/>
    <col min="5380" max="5381" width="10.08984375" style="1" bestFit="1" customWidth="1"/>
    <col min="5382" max="5382" width="9.1796875" style="1" bestFit="1" customWidth="1"/>
    <col min="5383" max="5383" width="9.08984375" style="1" bestFit="1" customWidth="1"/>
    <col min="5384" max="5384" width="10.26953125" style="1" bestFit="1" customWidth="1"/>
    <col min="5385" max="5385" width="9.08984375" style="1" bestFit="1" customWidth="1"/>
    <col min="5386" max="5387" width="9.90625" style="1" bestFit="1" customWidth="1"/>
    <col min="5388" max="5390" width="8.7265625" style="1" bestFit="1" customWidth="1"/>
    <col min="5391" max="5391" width="10.7265625" style="1" customWidth="1"/>
    <col min="5392" max="5632" width="8.81640625" style="1"/>
    <col min="5633" max="5633" width="3.90625" style="1" bestFit="1" customWidth="1"/>
    <col min="5634" max="5634" width="26.90625" style="1" customWidth="1"/>
    <col min="5635" max="5635" width="9.90625" style="1" bestFit="1" customWidth="1"/>
    <col min="5636" max="5637" width="10.08984375" style="1" bestFit="1" customWidth="1"/>
    <col min="5638" max="5638" width="9.1796875" style="1" bestFit="1" customWidth="1"/>
    <col min="5639" max="5639" width="9.08984375" style="1" bestFit="1" customWidth="1"/>
    <col min="5640" max="5640" width="10.26953125" style="1" bestFit="1" customWidth="1"/>
    <col min="5641" max="5641" width="9.08984375" style="1" bestFit="1" customWidth="1"/>
    <col min="5642" max="5643" width="9.90625" style="1" bestFit="1" customWidth="1"/>
    <col min="5644" max="5646" width="8.7265625" style="1" bestFit="1" customWidth="1"/>
    <col min="5647" max="5647" width="10.7265625" style="1" customWidth="1"/>
    <col min="5648" max="5888" width="8.81640625" style="1"/>
    <col min="5889" max="5889" width="3.90625" style="1" bestFit="1" customWidth="1"/>
    <col min="5890" max="5890" width="26.90625" style="1" customWidth="1"/>
    <col min="5891" max="5891" width="9.90625" style="1" bestFit="1" customWidth="1"/>
    <col min="5892" max="5893" width="10.08984375" style="1" bestFit="1" customWidth="1"/>
    <col min="5894" max="5894" width="9.1796875" style="1" bestFit="1" customWidth="1"/>
    <col min="5895" max="5895" width="9.08984375" style="1" bestFit="1" customWidth="1"/>
    <col min="5896" max="5896" width="10.26953125" style="1" bestFit="1" customWidth="1"/>
    <col min="5897" max="5897" width="9.08984375" style="1" bestFit="1" customWidth="1"/>
    <col min="5898" max="5899" width="9.90625" style="1" bestFit="1" customWidth="1"/>
    <col min="5900" max="5902" width="8.7265625" style="1" bestFit="1" customWidth="1"/>
    <col min="5903" max="5903" width="10.7265625" style="1" customWidth="1"/>
    <col min="5904" max="6144" width="8.81640625" style="1"/>
    <col min="6145" max="6145" width="3.90625" style="1" bestFit="1" customWidth="1"/>
    <col min="6146" max="6146" width="26.90625" style="1" customWidth="1"/>
    <col min="6147" max="6147" width="9.90625" style="1" bestFit="1" customWidth="1"/>
    <col min="6148" max="6149" width="10.08984375" style="1" bestFit="1" customWidth="1"/>
    <col min="6150" max="6150" width="9.1796875" style="1" bestFit="1" customWidth="1"/>
    <col min="6151" max="6151" width="9.08984375" style="1" bestFit="1" customWidth="1"/>
    <col min="6152" max="6152" width="10.26953125" style="1" bestFit="1" customWidth="1"/>
    <col min="6153" max="6153" width="9.08984375" style="1" bestFit="1" customWidth="1"/>
    <col min="6154" max="6155" width="9.90625" style="1" bestFit="1" customWidth="1"/>
    <col min="6156" max="6158" width="8.7265625" style="1" bestFit="1" customWidth="1"/>
    <col min="6159" max="6159" width="10.7265625" style="1" customWidth="1"/>
    <col min="6160" max="6400" width="8.81640625" style="1"/>
    <col min="6401" max="6401" width="3.90625" style="1" bestFit="1" customWidth="1"/>
    <col min="6402" max="6402" width="26.90625" style="1" customWidth="1"/>
    <col min="6403" max="6403" width="9.90625" style="1" bestFit="1" customWidth="1"/>
    <col min="6404" max="6405" width="10.08984375" style="1" bestFit="1" customWidth="1"/>
    <col min="6406" max="6406" width="9.1796875" style="1" bestFit="1" customWidth="1"/>
    <col min="6407" max="6407" width="9.08984375" style="1" bestFit="1" customWidth="1"/>
    <col min="6408" max="6408" width="10.26953125" style="1" bestFit="1" customWidth="1"/>
    <col min="6409" max="6409" width="9.08984375" style="1" bestFit="1" customWidth="1"/>
    <col min="6410" max="6411" width="9.90625" style="1" bestFit="1" customWidth="1"/>
    <col min="6412" max="6414" width="8.7265625" style="1" bestFit="1" customWidth="1"/>
    <col min="6415" max="6415" width="10.7265625" style="1" customWidth="1"/>
    <col min="6416" max="6656" width="8.81640625" style="1"/>
    <col min="6657" max="6657" width="3.90625" style="1" bestFit="1" customWidth="1"/>
    <col min="6658" max="6658" width="26.90625" style="1" customWidth="1"/>
    <col min="6659" max="6659" width="9.90625" style="1" bestFit="1" customWidth="1"/>
    <col min="6660" max="6661" width="10.08984375" style="1" bestFit="1" customWidth="1"/>
    <col min="6662" max="6662" width="9.1796875" style="1" bestFit="1" customWidth="1"/>
    <col min="6663" max="6663" width="9.08984375" style="1" bestFit="1" customWidth="1"/>
    <col min="6664" max="6664" width="10.26953125" style="1" bestFit="1" customWidth="1"/>
    <col min="6665" max="6665" width="9.08984375" style="1" bestFit="1" customWidth="1"/>
    <col min="6666" max="6667" width="9.90625" style="1" bestFit="1" customWidth="1"/>
    <col min="6668" max="6670" width="8.7265625" style="1" bestFit="1" customWidth="1"/>
    <col min="6671" max="6671" width="10.7265625" style="1" customWidth="1"/>
    <col min="6672" max="6912" width="8.81640625" style="1"/>
    <col min="6913" max="6913" width="3.90625" style="1" bestFit="1" customWidth="1"/>
    <col min="6914" max="6914" width="26.90625" style="1" customWidth="1"/>
    <col min="6915" max="6915" width="9.90625" style="1" bestFit="1" customWidth="1"/>
    <col min="6916" max="6917" width="10.08984375" style="1" bestFit="1" customWidth="1"/>
    <col min="6918" max="6918" width="9.1796875" style="1" bestFit="1" customWidth="1"/>
    <col min="6919" max="6919" width="9.08984375" style="1" bestFit="1" customWidth="1"/>
    <col min="6920" max="6920" width="10.26953125" style="1" bestFit="1" customWidth="1"/>
    <col min="6921" max="6921" width="9.08984375" style="1" bestFit="1" customWidth="1"/>
    <col min="6922" max="6923" width="9.90625" style="1" bestFit="1" customWidth="1"/>
    <col min="6924" max="6926" width="8.7265625" style="1" bestFit="1" customWidth="1"/>
    <col min="6927" max="6927" width="10.7265625" style="1" customWidth="1"/>
    <col min="6928" max="7168" width="8.81640625" style="1"/>
    <col min="7169" max="7169" width="3.90625" style="1" bestFit="1" customWidth="1"/>
    <col min="7170" max="7170" width="26.90625" style="1" customWidth="1"/>
    <col min="7171" max="7171" width="9.90625" style="1" bestFit="1" customWidth="1"/>
    <col min="7172" max="7173" width="10.08984375" style="1" bestFit="1" customWidth="1"/>
    <col min="7174" max="7174" width="9.1796875" style="1" bestFit="1" customWidth="1"/>
    <col min="7175" max="7175" width="9.08984375" style="1" bestFit="1" customWidth="1"/>
    <col min="7176" max="7176" width="10.26953125" style="1" bestFit="1" customWidth="1"/>
    <col min="7177" max="7177" width="9.08984375" style="1" bestFit="1" customWidth="1"/>
    <col min="7178" max="7179" width="9.90625" style="1" bestFit="1" customWidth="1"/>
    <col min="7180" max="7182" width="8.7265625" style="1" bestFit="1" customWidth="1"/>
    <col min="7183" max="7183" width="10.7265625" style="1" customWidth="1"/>
    <col min="7184" max="7424" width="8.81640625" style="1"/>
    <col min="7425" max="7425" width="3.90625" style="1" bestFit="1" customWidth="1"/>
    <col min="7426" max="7426" width="26.90625" style="1" customWidth="1"/>
    <col min="7427" max="7427" width="9.90625" style="1" bestFit="1" customWidth="1"/>
    <col min="7428" max="7429" width="10.08984375" style="1" bestFit="1" customWidth="1"/>
    <col min="7430" max="7430" width="9.1796875" style="1" bestFit="1" customWidth="1"/>
    <col min="7431" max="7431" width="9.08984375" style="1" bestFit="1" customWidth="1"/>
    <col min="7432" max="7432" width="10.26953125" style="1" bestFit="1" customWidth="1"/>
    <col min="7433" max="7433" width="9.08984375" style="1" bestFit="1" customWidth="1"/>
    <col min="7434" max="7435" width="9.90625" style="1" bestFit="1" customWidth="1"/>
    <col min="7436" max="7438" width="8.7265625" style="1" bestFit="1" customWidth="1"/>
    <col min="7439" max="7439" width="10.7265625" style="1" customWidth="1"/>
    <col min="7440" max="7680" width="8.81640625" style="1"/>
    <col min="7681" max="7681" width="3.90625" style="1" bestFit="1" customWidth="1"/>
    <col min="7682" max="7682" width="26.90625" style="1" customWidth="1"/>
    <col min="7683" max="7683" width="9.90625" style="1" bestFit="1" customWidth="1"/>
    <col min="7684" max="7685" width="10.08984375" style="1" bestFit="1" customWidth="1"/>
    <col min="7686" max="7686" width="9.1796875" style="1" bestFit="1" customWidth="1"/>
    <col min="7687" max="7687" width="9.08984375" style="1" bestFit="1" customWidth="1"/>
    <col min="7688" max="7688" width="10.26953125" style="1" bestFit="1" customWidth="1"/>
    <col min="7689" max="7689" width="9.08984375" style="1" bestFit="1" customWidth="1"/>
    <col min="7690" max="7691" width="9.90625" style="1" bestFit="1" customWidth="1"/>
    <col min="7692" max="7694" width="8.7265625" style="1" bestFit="1" customWidth="1"/>
    <col min="7695" max="7695" width="10.7265625" style="1" customWidth="1"/>
    <col min="7696" max="7936" width="8.81640625" style="1"/>
    <col min="7937" max="7937" width="3.90625" style="1" bestFit="1" customWidth="1"/>
    <col min="7938" max="7938" width="26.90625" style="1" customWidth="1"/>
    <col min="7939" max="7939" width="9.90625" style="1" bestFit="1" customWidth="1"/>
    <col min="7940" max="7941" width="10.08984375" style="1" bestFit="1" customWidth="1"/>
    <col min="7942" max="7942" width="9.1796875" style="1" bestFit="1" customWidth="1"/>
    <col min="7943" max="7943" width="9.08984375" style="1" bestFit="1" customWidth="1"/>
    <col min="7944" max="7944" width="10.26953125" style="1" bestFit="1" customWidth="1"/>
    <col min="7945" max="7945" width="9.08984375" style="1" bestFit="1" customWidth="1"/>
    <col min="7946" max="7947" width="9.90625" style="1" bestFit="1" customWidth="1"/>
    <col min="7948" max="7950" width="8.7265625" style="1" bestFit="1" customWidth="1"/>
    <col min="7951" max="7951" width="10.7265625" style="1" customWidth="1"/>
    <col min="7952" max="8192" width="8.81640625" style="1"/>
    <col min="8193" max="8193" width="3.90625" style="1" bestFit="1" customWidth="1"/>
    <col min="8194" max="8194" width="26.90625" style="1" customWidth="1"/>
    <col min="8195" max="8195" width="9.90625" style="1" bestFit="1" customWidth="1"/>
    <col min="8196" max="8197" width="10.08984375" style="1" bestFit="1" customWidth="1"/>
    <col min="8198" max="8198" width="9.1796875" style="1" bestFit="1" customWidth="1"/>
    <col min="8199" max="8199" width="9.08984375" style="1" bestFit="1" customWidth="1"/>
    <col min="8200" max="8200" width="10.26953125" style="1" bestFit="1" customWidth="1"/>
    <col min="8201" max="8201" width="9.08984375" style="1" bestFit="1" customWidth="1"/>
    <col min="8202" max="8203" width="9.90625" style="1" bestFit="1" customWidth="1"/>
    <col min="8204" max="8206" width="8.7265625" style="1" bestFit="1" customWidth="1"/>
    <col min="8207" max="8207" width="10.7265625" style="1" customWidth="1"/>
    <col min="8208" max="8448" width="8.81640625" style="1"/>
    <col min="8449" max="8449" width="3.90625" style="1" bestFit="1" customWidth="1"/>
    <col min="8450" max="8450" width="26.90625" style="1" customWidth="1"/>
    <col min="8451" max="8451" width="9.90625" style="1" bestFit="1" customWidth="1"/>
    <col min="8452" max="8453" width="10.08984375" style="1" bestFit="1" customWidth="1"/>
    <col min="8454" max="8454" width="9.1796875" style="1" bestFit="1" customWidth="1"/>
    <col min="8455" max="8455" width="9.08984375" style="1" bestFit="1" customWidth="1"/>
    <col min="8456" max="8456" width="10.26953125" style="1" bestFit="1" customWidth="1"/>
    <col min="8457" max="8457" width="9.08984375" style="1" bestFit="1" customWidth="1"/>
    <col min="8458" max="8459" width="9.90625" style="1" bestFit="1" customWidth="1"/>
    <col min="8460" max="8462" width="8.7265625" style="1" bestFit="1" customWidth="1"/>
    <col min="8463" max="8463" width="10.7265625" style="1" customWidth="1"/>
    <col min="8464" max="8704" width="8.81640625" style="1"/>
    <col min="8705" max="8705" width="3.90625" style="1" bestFit="1" customWidth="1"/>
    <col min="8706" max="8706" width="26.90625" style="1" customWidth="1"/>
    <col min="8707" max="8707" width="9.90625" style="1" bestFit="1" customWidth="1"/>
    <col min="8708" max="8709" width="10.08984375" style="1" bestFit="1" customWidth="1"/>
    <col min="8710" max="8710" width="9.1796875" style="1" bestFit="1" customWidth="1"/>
    <col min="8711" max="8711" width="9.08984375" style="1" bestFit="1" customWidth="1"/>
    <col min="8712" max="8712" width="10.26953125" style="1" bestFit="1" customWidth="1"/>
    <col min="8713" max="8713" width="9.08984375" style="1" bestFit="1" customWidth="1"/>
    <col min="8714" max="8715" width="9.90625" style="1" bestFit="1" customWidth="1"/>
    <col min="8716" max="8718" width="8.7265625" style="1" bestFit="1" customWidth="1"/>
    <col min="8719" max="8719" width="10.7265625" style="1" customWidth="1"/>
    <col min="8720" max="8960" width="8.81640625" style="1"/>
    <col min="8961" max="8961" width="3.90625" style="1" bestFit="1" customWidth="1"/>
    <col min="8962" max="8962" width="26.90625" style="1" customWidth="1"/>
    <col min="8963" max="8963" width="9.90625" style="1" bestFit="1" customWidth="1"/>
    <col min="8964" max="8965" width="10.08984375" style="1" bestFit="1" customWidth="1"/>
    <col min="8966" max="8966" width="9.1796875" style="1" bestFit="1" customWidth="1"/>
    <col min="8967" max="8967" width="9.08984375" style="1" bestFit="1" customWidth="1"/>
    <col min="8968" max="8968" width="10.26953125" style="1" bestFit="1" customWidth="1"/>
    <col min="8969" max="8969" width="9.08984375" style="1" bestFit="1" customWidth="1"/>
    <col min="8970" max="8971" width="9.90625" style="1" bestFit="1" customWidth="1"/>
    <col min="8972" max="8974" width="8.7265625" style="1" bestFit="1" customWidth="1"/>
    <col min="8975" max="8975" width="10.7265625" style="1" customWidth="1"/>
    <col min="8976" max="9216" width="8.81640625" style="1"/>
    <col min="9217" max="9217" width="3.90625" style="1" bestFit="1" customWidth="1"/>
    <col min="9218" max="9218" width="26.90625" style="1" customWidth="1"/>
    <col min="9219" max="9219" width="9.90625" style="1" bestFit="1" customWidth="1"/>
    <col min="9220" max="9221" width="10.08984375" style="1" bestFit="1" customWidth="1"/>
    <col min="9222" max="9222" width="9.1796875" style="1" bestFit="1" customWidth="1"/>
    <col min="9223" max="9223" width="9.08984375" style="1" bestFit="1" customWidth="1"/>
    <col min="9224" max="9224" width="10.26953125" style="1" bestFit="1" customWidth="1"/>
    <col min="9225" max="9225" width="9.08984375" style="1" bestFit="1" customWidth="1"/>
    <col min="9226" max="9227" width="9.90625" style="1" bestFit="1" customWidth="1"/>
    <col min="9228" max="9230" width="8.7265625" style="1" bestFit="1" customWidth="1"/>
    <col min="9231" max="9231" width="10.7265625" style="1" customWidth="1"/>
    <col min="9232" max="9472" width="8.81640625" style="1"/>
    <col min="9473" max="9473" width="3.90625" style="1" bestFit="1" customWidth="1"/>
    <col min="9474" max="9474" width="26.90625" style="1" customWidth="1"/>
    <col min="9475" max="9475" width="9.90625" style="1" bestFit="1" customWidth="1"/>
    <col min="9476" max="9477" width="10.08984375" style="1" bestFit="1" customWidth="1"/>
    <col min="9478" max="9478" width="9.1796875" style="1" bestFit="1" customWidth="1"/>
    <col min="9479" max="9479" width="9.08984375" style="1" bestFit="1" customWidth="1"/>
    <col min="9480" max="9480" width="10.26953125" style="1" bestFit="1" customWidth="1"/>
    <col min="9481" max="9481" width="9.08984375" style="1" bestFit="1" customWidth="1"/>
    <col min="9482" max="9483" width="9.90625" style="1" bestFit="1" customWidth="1"/>
    <col min="9484" max="9486" width="8.7265625" style="1" bestFit="1" customWidth="1"/>
    <col min="9487" max="9487" width="10.7265625" style="1" customWidth="1"/>
    <col min="9488" max="9728" width="8.81640625" style="1"/>
    <col min="9729" max="9729" width="3.90625" style="1" bestFit="1" customWidth="1"/>
    <col min="9730" max="9730" width="26.90625" style="1" customWidth="1"/>
    <col min="9731" max="9731" width="9.90625" style="1" bestFit="1" customWidth="1"/>
    <col min="9732" max="9733" width="10.08984375" style="1" bestFit="1" customWidth="1"/>
    <col min="9734" max="9734" width="9.1796875" style="1" bestFit="1" customWidth="1"/>
    <col min="9735" max="9735" width="9.08984375" style="1" bestFit="1" customWidth="1"/>
    <col min="9736" max="9736" width="10.26953125" style="1" bestFit="1" customWidth="1"/>
    <col min="9737" max="9737" width="9.08984375" style="1" bestFit="1" customWidth="1"/>
    <col min="9738" max="9739" width="9.90625" style="1" bestFit="1" customWidth="1"/>
    <col min="9740" max="9742" width="8.7265625" style="1" bestFit="1" customWidth="1"/>
    <col min="9743" max="9743" width="10.7265625" style="1" customWidth="1"/>
    <col min="9744" max="9984" width="8.81640625" style="1"/>
    <col min="9985" max="9985" width="3.90625" style="1" bestFit="1" customWidth="1"/>
    <col min="9986" max="9986" width="26.90625" style="1" customWidth="1"/>
    <col min="9987" max="9987" width="9.90625" style="1" bestFit="1" customWidth="1"/>
    <col min="9988" max="9989" width="10.08984375" style="1" bestFit="1" customWidth="1"/>
    <col min="9990" max="9990" width="9.1796875" style="1" bestFit="1" customWidth="1"/>
    <col min="9991" max="9991" width="9.08984375" style="1" bestFit="1" customWidth="1"/>
    <col min="9992" max="9992" width="10.26953125" style="1" bestFit="1" customWidth="1"/>
    <col min="9993" max="9993" width="9.08984375" style="1" bestFit="1" customWidth="1"/>
    <col min="9994" max="9995" width="9.90625" style="1" bestFit="1" customWidth="1"/>
    <col min="9996" max="9998" width="8.7265625" style="1" bestFit="1" customWidth="1"/>
    <col min="9999" max="9999" width="10.7265625" style="1" customWidth="1"/>
    <col min="10000" max="10240" width="8.81640625" style="1"/>
    <col min="10241" max="10241" width="3.90625" style="1" bestFit="1" customWidth="1"/>
    <col min="10242" max="10242" width="26.90625" style="1" customWidth="1"/>
    <col min="10243" max="10243" width="9.90625" style="1" bestFit="1" customWidth="1"/>
    <col min="10244" max="10245" width="10.08984375" style="1" bestFit="1" customWidth="1"/>
    <col min="10246" max="10246" width="9.1796875" style="1" bestFit="1" customWidth="1"/>
    <col min="10247" max="10247" width="9.08984375" style="1" bestFit="1" customWidth="1"/>
    <col min="10248" max="10248" width="10.26953125" style="1" bestFit="1" customWidth="1"/>
    <col min="10249" max="10249" width="9.08984375" style="1" bestFit="1" customWidth="1"/>
    <col min="10250" max="10251" width="9.90625" style="1" bestFit="1" customWidth="1"/>
    <col min="10252" max="10254" width="8.7265625" style="1" bestFit="1" customWidth="1"/>
    <col min="10255" max="10255" width="10.7265625" style="1" customWidth="1"/>
    <col min="10256" max="10496" width="8.81640625" style="1"/>
    <col min="10497" max="10497" width="3.90625" style="1" bestFit="1" customWidth="1"/>
    <col min="10498" max="10498" width="26.90625" style="1" customWidth="1"/>
    <col min="10499" max="10499" width="9.90625" style="1" bestFit="1" customWidth="1"/>
    <col min="10500" max="10501" width="10.08984375" style="1" bestFit="1" customWidth="1"/>
    <col min="10502" max="10502" width="9.1796875" style="1" bestFit="1" customWidth="1"/>
    <col min="10503" max="10503" width="9.08984375" style="1" bestFit="1" customWidth="1"/>
    <col min="10504" max="10504" width="10.26953125" style="1" bestFit="1" customWidth="1"/>
    <col min="10505" max="10505" width="9.08984375" style="1" bestFit="1" customWidth="1"/>
    <col min="10506" max="10507" width="9.90625" style="1" bestFit="1" customWidth="1"/>
    <col min="10508" max="10510" width="8.7265625" style="1" bestFit="1" customWidth="1"/>
    <col min="10511" max="10511" width="10.7265625" style="1" customWidth="1"/>
    <col min="10512" max="10752" width="8.81640625" style="1"/>
    <col min="10753" max="10753" width="3.90625" style="1" bestFit="1" customWidth="1"/>
    <col min="10754" max="10754" width="26.90625" style="1" customWidth="1"/>
    <col min="10755" max="10755" width="9.90625" style="1" bestFit="1" customWidth="1"/>
    <col min="10756" max="10757" width="10.08984375" style="1" bestFit="1" customWidth="1"/>
    <col min="10758" max="10758" width="9.1796875" style="1" bestFit="1" customWidth="1"/>
    <col min="10759" max="10759" width="9.08984375" style="1" bestFit="1" customWidth="1"/>
    <col min="10760" max="10760" width="10.26953125" style="1" bestFit="1" customWidth="1"/>
    <col min="10761" max="10761" width="9.08984375" style="1" bestFit="1" customWidth="1"/>
    <col min="10762" max="10763" width="9.90625" style="1" bestFit="1" customWidth="1"/>
    <col min="10764" max="10766" width="8.7265625" style="1" bestFit="1" customWidth="1"/>
    <col min="10767" max="10767" width="10.7265625" style="1" customWidth="1"/>
    <col min="10768" max="11008" width="8.81640625" style="1"/>
    <col min="11009" max="11009" width="3.90625" style="1" bestFit="1" customWidth="1"/>
    <col min="11010" max="11010" width="26.90625" style="1" customWidth="1"/>
    <col min="11011" max="11011" width="9.90625" style="1" bestFit="1" customWidth="1"/>
    <col min="11012" max="11013" width="10.08984375" style="1" bestFit="1" customWidth="1"/>
    <col min="11014" max="11014" width="9.1796875" style="1" bestFit="1" customWidth="1"/>
    <col min="11015" max="11015" width="9.08984375" style="1" bestFit="1" customWidth="1"/>
    <col min="11016" max="11016" width="10.26953125" style="1" bestFit="1" customWidth="1"/>
    <col min="11017" max="11017" width="9.08984375" style="1" bestFit="1" customWidth="1"/>
    <col min="11018" max="11019" width="9.90625" style="1" bestFit="1" customWidth="1"/>
    <col min="11020" max="11022" width="8.7265625" style="1" bestFit="1" customWidth="1"/>
    <col min="11023" max="11023" width="10.7265625" style="1" customWidth="1"/>
    <col min="11024" max="11264" width="8.81640625" style="1"/>
    <col min="11265" max="11265" width="3.90625" style="1" bestFit="1" customWidth="1"/>
    <col min="11266" max="11266" width="26.90625" style="1" customWidth="1"/>
    <col min="11267" max="11267" width="9.90625" style="1" bestFit="1" customWidth="1"/>
    <col min="11268" max="11269" width="10.08984375" style="1" bestFit="1" customWidth="1"/>
    <col min="11270" max="11270" width="9.1796875" style="1" bestFit="1" customWidth="1"/>
    <col min="11271" max="11271" width="9.08984375" style="1" bestFit="1" customWidth="1"/>
    <col min="11272" max="11272" width="10.26953125" style="1" bestFit="1" customWidth="1"/>
    <col min="11273" max="11273" width="9.08984375" style="1" bestFit="1" customWidth="1"/>
    <col min="11274" max="11275" width="9.90625" style="1" bestFit="1" customWidth="1"/>
    <col min="11276" max="11278" width="8.7265625" style="1" bestFit="1" customWidth="1"/>
    <col min="11279" max="11279" width="10.7265625" style="1" customWidth="1"/>
    <col min="11280" max="11520" width="8.81640625" style="1"/>
    <col min="11521" max="11521" width="3.90625" style="1" bestFit="1" customWidth="1"/>
    <col min="11522" max="11522" width="26.90625" style="1" customWidth="1"/>
    <col min="11523" max="11523" width="9.90625" style="1" bestFit="1" customWidth="1"/>
    <col min="11524" max="11525" width="10.08984375" style="1" bestFit="1" customWidth="1"/>
    <col min="11526" max="11526" width="9.1796875" style="1" bestFit="1" customWidth="1"/>
    <col min="11527" max="11527" width="9.08984375" style="1" bestFit="1" customWidth="1"/>
    <col min="11528" max="11528" width="10.26953125" style="1" bestFit="1" customWidth="1"/>
    <col min="11529" max="11529" width="9.08984375" style="1" bestFit="1" customWidth="1"/>
    <col min="11530" max="11531" width="9.90625" style="1" bestFit="1" customWidth="1"/>
    <col min="11532" max="11534" width="8.7265625" style="1" bestFit="1" customWidth="1"/>
    <col min="11535" max="11535" width="10.7265625" style="1" customWidth="1"/>
    <col min="11536" max="11776" width="8.81640625" style="1"/>
    <col min="11777" max="11777" width="3.90625" style="1" bestFit="1" customWidth="1"/>
    <col min="11778" max="11778" width="26.90625" style="1" customWidth="1"/>
    <col min="11779" max="11779" width="9.90625" style="1" bestFit="1" customWidth="1"/>
    <col min="11780" max="11781" width="10.08984375" style="1" bestFit="1" customWidth="1"/>
    <col min="11782" max="11782" width="9.1796875" style="1" bestFit="1" customWidth="1"/>
    <col min="11783" max="11783" width="9.08984375" style="1" bestFit="1" customWidth="1"/>
    <col min="11784" max="11784" width="10.26953125" style="1" bestFit="1" customWidth="1"/>
    <col min="11785" max="11785" width="9.08984375" style="1" bestFit="1" customWidth="1"/>
    <col min="11786" max="11787" width="9.90625" style="1" bestFit="1" customWidth="1"/>
    <col min="11788" max="11790" width="8.7265625" style="1" bestFit="1" customWidth="1"/>
    <col min="11791" max="11791" width="10.7265625" style="1" customWidth="1"/>
    <col min="11792" max="12032" width="8.81640625" style="1"/>
    <col min="12033" max="12033" width="3.90625" style="1" bestFit="1" customWidth="1"/>
    <col min="12034" max="12034" width="26.90625" style="1" customWidth="1"/>
    <col min="12035" max="12035" width="9.90625" style="1" bestFit="1" customWidth="1"/>
    <col min="12036" max="12037" width="10.08984375" style="1" bestFit="1" customWidth="1"/>
    <col min="12038" max="12038" width="9.1796875" style="1" bestFit="1" customWidth="1"/>
    <col min="12039" max="12039" width="9.08984375" style="1" bestFit="1" customWidth="1"/>
    <col min="12040" max="12040" width="10.26953125" style="1" bestFit="1" customWidth="1"/>
    <col min="12041" max="12041" width="9.08984375" style="1" bestFit="1" customWidth="1"/>
    <col min="12042" max="12043" width="9.90625" style="1" bestFit="1" customWidth="1"/>
    <col min="12044" max="12046" width="8.7265625" style="1" bestFit="1" customWidth="1"/>
    <col min="12047" max="12047" width="10.7265625" style="1" customWidth="1"/>
    <col min="12048" max="12288" width="8.81640625" style="1"/>
    <col min="12289" max="12289" width="3.90625" style="1" bestFit="1" customWidth="1"/>
    <col min="12290" max="12290" width="26.90625" style="1" customWidth="1"/>
    <col min="12291" max="12291" width="9.90625" style="1" bestFit="1" customWidth="1"/>
    <col min="12292" max="12293" width="10.08984375" style="1" bestFit="1" customWidth="1"/>
    <col min="12294" max="12294" width="9.1796875" style="1" bestFit="1" customWidth="1"/>
    <col min="12295" max="12295" width="9.08984375" style="1" bestFit="1" customWidth="1"/>
    <col min="12296" max="12296" width="10.26953125" style="1" bestFit="1" customWidth="1"/>
    <col min="12297" max="12297" width="9.08984375" style="1" bestFit="1" customWidth="1"/>
    <col min="12298" max="12299" width="9.90625" style="1" bestFit="1" customWidth="1"/>
    <col min="12300" max="12302" width="8.7265625" style="1" bestFit="1" customWidth="1"/>
    <col min="12303" max="12303" width="10.7265625" style="1" customWidth="1"/>
    <col min="12304" max="12544" width="8.81640625" style="1"/>
    <col min="12545" max="12545" width="3.90625" style="1" bestFit="1" customWidth="1"/>
    <col min="12546" max="12546" width="26.90625" style="1" customWidth="1"/>
    <col min="12547" max="12547" width="9.90625" style="1" bestFit="1" customWidth="1"/>
    <col min="12548" max="12549" width="10.08984375" style="1" bestFit="1" customWidth="1"/>
    <col min="12550" max="12550" width="9.1796875" style="1" bestFit="1" customWidth="1"/>
    <col min="12551" max="12551" width="9.08984375" style="1" bestFit="1" customWidth="1"/>
    <col min="12552" max="12552" width="10.26953125" style="1" bestFit="1" customWidth="1"/>
    <col min="12553" max="12553" width="9.08984375" style="1" bestFit="1" customWidth="1"/>
    <col min="12554" max="12555" width="9.90625" style="1" bestFit="1" customWidth="1"/>
    <col min="12556" max="12558" width="8.7265625" style="1" bestFit="1" customWidth="1"/>
    <col min="12559" max="12559" width="10.7265625" style="1" customWidth="1"/>
    <col min="12560" max="12800" width="8.81640625" style="1"/>
    <col min="12801" max="12801" width="3.90625" style="1" bestFit="1" customWidth="1"/>
    <col min="12802" max="12802" width="26.90625" style="1" customWidth="1"/>
    <col min="12803" max="12803" width="9.90625" style="1" bestFit="1" customWidth="1"/>
    <col min="12804" max="12805" width="10.08984375" style="1" bestFit="1" customWidth="1"/>
    <col min="12806" max="12806" width="9.1796875" style="1" bestFit="1" customWidth="1"/>
    <col min="12807" max="12807" width="9.08984375" style="1" bestFit="1" customWidth="1"/>
    <col min="12808" max="12808" width="10.26953125" style="1" bestFit="1" customWidth="1"/>
    <col min="12809" max="12809" width="9.08984375" style="1" bestFit="1" customWidth="1"/>
    <col min="12810" max="12811" width="9.90625" style="1" bestFit="1" customWidth="1"/>
    <col min="12812" max="12814" width="8.7265625" style="1" bestFit="1" customWidth="1"/>
    <col min="12815" max="12815" width="10.7265625" style="1" customWidth="1"/>
    <col min="12816" max="13056" width="8.81640625" style="1"/>
    <col min="13057" max="13057" width="3.90625" style="1" bestFit="1" customWidth="1"/>
    <col min="13058" max="13058" width="26.90625" style="1" customWidth="1"/>
    <col min="13059" max="13059" width="9.90625" style="1" bestFit="1" customWidth="1"/>
    <col min="13060" max="13061" width="10.08984375" style="1" bestFit="1" customWidth="1"/>
    <col min="13062" max="13062" width="9.1796875" style="1" bestFit="1" customWidth="1"/>
    <col min="13063" max="13063" width="9.08984375" style="1" bestFit="1" customWidth="1"/>
    <col min="13064" max="13064" width="10.26953125" style="1" bestFit="1" customWidth="1"/>
    <col min="13065" max="13065" width="9.08984375" style="1" bestFit="1" customWidth="1"/>
    <col min="13066" max="13067" width="9.90625" style="1" bestFit="1" customWidth="1"/>
    <col min="13068" max="13070" width="8.7265625" style="1" bestFit="1" customWidth="1"/>
    <col min="13071" max="13071" width="10.7265625" style="1" customWidth="1"/>
    <col min="13072" max="13312" width="8.81640625" style="1"/>
    <col min="13313" max="13313" width="3.90625" style="1" bestFit="1" customWidth="1"/>
    <col min="13314" max="13314" width="26.90625" style="1" customWidth="1"/>
    <col min="13315" max="13315" width="9.90625" style="1" bestFit="1" customWidth="1"/>
    <col min="13316" max="13317" width="10.08984375" style="1" bestFit="1" customWidth="1"/>
    <col min="13318" max="13318" width="9.1796875" style="1" bestFit="1" customWidth="1"/>
    <col min="13319" max="13319" width="9.08984375" style="1" bestFit="1" customWidth="1"/>
    <col min="13320" max="13320" width="10.26953125" style="1" bestFit="1" customWidth="1"/>
    <col min="13321" max="13321" width="9.08984375" style="1" bestFit="1" customWidth="1"/>
    <col min="13322" max="13323" width="9.90625" style="1" bestFit="1" customWidth="1"/>
    <col min="13324" max="13326" width="8.7265625" style="1" bestFit="1" customWidth="1"/>
    <col min="13327" max="13327" width="10.7265625" style="1" customWidth="1"/>
    <col min="13328" max="13568" width="8.81640625" style="1"/>
    <col min="13569" max="13569" width="3.90625" style="1" bestFit="1" customWidth="1"/>
    <col min="13570" max="13570" width="26.90625" style="1" customWidth="1"/>
    <col min="13571" max="13571" width="9.90625" style="1" bestFit="1" customWidth="1"/>
    <col min="13572" max="13573" width="10.08984375" style="1" bestFit="1" customWidth="1"/>
    <col min="13574" max="13574" width="9.1796875" style="1" bestFit="1" customWidth="1"/>
    <col min="13575" max="13575" width="9.08984375" style="1" bestFit="1" customWidth="1"/>
    <col min="13576" max="13576" width="10.26953125" style="1" bestFit="1" customWidth="1"/>
    <col min="13577" max="13577" width="9.08984375" style="1" bestFit="1" customWidth="1"/>
    <col min="13578" max="13579" width="9.90625" style="1" bestFit="1" customWidth="1"/>
    <col min="13580" max="13582" width="8.7265625" style="1" bestFit="1" customWidth="1"/>
    <col min="13583" max="13583" width="10.7265625" style="1" customWidth="1"/>
    <col min="13584" max="13824" width="8.81640625" style="1"/>
    <col min="13825" max="13825" width="3.90625" style="1" bestFit="1" customWidth="1"/>
    <col min="13826" max="13826" width="26.90625" style="1" customWidth="1"/>
    <col min="13827" max="13827" width="9.90625" style="1" bestFit="1" customWidth="1"/>
    <col min="13828" max="13829" width="10.08984375" style="1" bestFit="1" customWidth="1"/>
    <col min="13830" max="13830" width="9.1796875" style="1" bestFit="1" customWidth="1"/>
    <col min="13831" max="13831" width="9.08984375" style="1" bestFit="1" customWidth="1"/>
    <col min="13832" max="13832" width="10.26953125" style="1" bestFit="1" customWidth="1"/>
    <col min="13833" max="13833" width="9.08984375" style="1" bestFit="1" customWidth="1"/>
    <col min="13834" max="13835" width="9.90625" style="1" bestFit="1" customWidth="1"/>
    <col min="13836" max="13838" width="8.7265625" style="1" bestFit="1" customWidth="1"/>
    <col min="13839" max="13839" width="10.7265625" style="1" customWidth="1"/>
    <col min="13840" max="14080" width="8.81640625" style="1"/>
    <col min="14081" max="14081" width="3.90625" style="1" bestFit="1" customWidth="1"/>
    <col min="14082" max="14082" width="26.90625" style="1" customWidth="1"/>
    <col min="14083" max="14083" width="9.90625" style="1" bestFit="1" customWidth="1"/>
    <col min="14084" max="14085" width="10.08984375" style="1" bestFit="1" customWidth="1"/>
    <col min="14086" max="14086" width="9.1796875" style="1" bestFit="1" customWidth="1"/>
    <col min="14087" max="14087" width="9.08984375" style="1" bestFit="1" customWidth="1"/>
    <col min="14088" max="14088" width="10.26953125" style="1" bestFit="1" customWidth="1"/>
    <col min="14089" max="14089" width="9.08984375" style="1" bestFit="1" customWidth="1"/>
    <col min="14090" max="14091" width="9.90625" style="1" bestFit="1" customWidth="1"/>
    <col min="14092" max="14094" width="8.7265625" style="1" bestFit="1" customWidth="1"/>
    <col min="14095" max="14095" width="10.7265625" style="1" customWidth="1"/>
    <col min="14096" max="14336" width="8.81640625" style="1"/>
    <col min="14337" max="14337" width="3.90625" style="1" bestFit="1" customWidth="1"/>
    <col min="14338" max="14338" width="26.90625" style="1" customWidth="1"/>
    <col min="14339" max="14339" width="9.90625" style="1" bestFit="1" customWidth="1"/>
    <col min="14340" max="14341" width="10.08984375" style="1" bestFit="1" customWidth="1"/>
    <col min="14342" max="14342" width="9.1796875" style="1" bestFit="1" customWidth="1"/>
    <col min="14343" max="14343" width="9.08984375" style="1" bestFit="1" customWidth="1"/>
    <col min="14344" max="14344" width="10.26953125" style="1" bestFit="1" customWidth="1"/>
    <col min="14345" max="14345" width="9.08984375" style="1" bestFit="1" customWidth="1"/>
    <col min="14346" max="14347" width="9.90625" style="1" bestFit="1" customWidth="1"/>
    <col min="14348" max="14350" width="8.7265625" style="1" bestFit="1" customWidth="1"/>
    <col min="14351" max="14351" width="10.7265625" style="1" customWidth="1"/>
    <col min="14352" max="14592" width="8.81640625" style="1"/>
    <col min="14593" max="14593" width="3.90625" style="1" bestFit="1" customWidth="1"/>
    <col min="14594" max="14594" width="26.90625" style="1" customWidth="1"/>
    <col min="14595" max="14595" width="9.90625" style="1" bestFit="1" customWidth="1"/>
    <col min="14596" max="14597" width="10.08984375" style="1" bestFit="1" customWidth="1"/>
    <col min="14598" max="14598" width="9.1796875" style="1" bestFit="1" customWidth="1"/>
    <col min="14599" max="14599" width="9.08984375" style="1" bestFit="1" customWidth="1"/>
    <col min="14600" max="14600" width="10.26953125" style="1" bestFit="1" customWidth="1"/>
    <col min="14601" max="14601" width="9.08984375" style="1" bestFit="1" customWidth="1"/>
    <col min="14602" max="14603" width="9.90625" style="1" bestFit="1" customWidth="1"/>
    <col min="14604" max="14606" width="8.7265625" style="1" bestFit="1" customWidth="1"/>
    <col min="14607" max="14607" width="10.7265625" style="1" customWidth="1"/>
    <col min="14608" max="14848" width="8.81640625" style="1"/>
    <col min="14849" max="14849" width="3.90625" style="1" bestFit="1" customWidth="1"/>
    <col min="14850" max="14850" width="26.90625" style="1" customWidth="1"/>
    <col min="14851" max="14851" width="9.90625" style="1" bestFit="1" customWidth="1"/>
    <col min="14852" max="14853" width="10.08984375" style="1" bestFit="1" customWidth="1"/>
    <col min="14854" max="14854" width="9.1796875" style="1" bestFit="1" customWidth="1"/>
    <col min="14855" max="14855" width="9.08984375" style="1" bestFit="1" customWidth="1"/>
    <col min="14856" max="14856" width="10.26953125" style="1" bestFit="1" customWidth="1"/>
    <col min="14857" max="14857" width="9.08984375" style="1" bestFit="1" customWidth="1"/>
    <col min="14858" max="14859" width="9.90625" style="1" bestFit="1" customWidth="1"/>
    <col min="14860" max="14862" width="8.7265625" style="1" bestFit="1" customWidth="1"/>
    <col min="14863" max="14863" width="10.7265625" style="1" customWidth="1"/>
    <col min="14864" max="15104" width="8.81640625" style="1"/>
    <col min="15105" max="15105" width="3.90625" style="1" bestFit="1" customWidth="1"/>
    <col min="15106" max="15106" width="26.90625" style="1" customWidth="1"/>
    <col min="15107" max="15107" width="9.90625" style="1" bestFit="1" customWidth="1"/>
    <col min="15108" max="15109" width="10.08984375" style="1" bestFit="1" customWidth="1"/>
    <col min="15110" max="15110" width="9.1796875" style="1" bestFit="1" customWidth="1"/>
    <col min="15111" max="15111" width="9.08984375" style="1" bestFit="1" customWidth="1"/>
    <col min="15112" max="15112" width="10.26953125" style="1" bestFit="1" customWidth="1"/>
    <col min="15113" max="15113" width="9.08984375" style="1" bestFit="1" customWidth="1"/>
    <col min="15114" max="15115" width="9.90625" style="1" bestFit="1" customWidth="1"/>
    <col min="15116" max="15118" width="8.7265625" style="1" bestFit="1" customWidth="1"/>
    <col min="15119" max="15119" width="10.7265625" style="1" customWidth="1"/>
    <col min="15120" max="15360" width="8.81640625" style="1"/>
    <col min="15361" max="15361" width="3.90625" style="1" bestFit="1" customWidth="1"/>
    <col min="15362" max="15362" width="26.90625" style="1" customWidth="1"/>
    <col min="15363" max="15363" width="9.90625" style="1" bestFit="1" customWidth="1"/>
    <col min="15364" max="15365" width="10.08984375" style="1" bestFit="1" customWidth="1"/>
    <col min="15366" max="15366" width="9.1796875" style="1" bestFit="1" customWidth="1"/>
    <col min="15367" max="15367" width="9.08984375" style="1" bestFit="1" customWidth="1"/>
    <col min="15368" max="15368" width="10.26953125" style="1" bestFit="1" customWidth="1"/>
    <col min="15369" max="15369" width="9.08984375" style="1" bestFit="1" customWidth="1"/>
    <col min="15370" max="15371" width="9.90625" style="1" bestFit="1" customWidth="1"/>
    <col min="15372" max="15374" width="8.7265625" style="1" bestFit="1" customWidth="1"/>
    <col min="15375" max="15375" width="10.7265625" style="1" customWidth="1"/>
    <col min="15376" max="15616" width="8.81640625" style="1"/>
    <col min="15617" max="15617" width="3.90625" style="1" bestFit="1" customWidth="1"/>
    <col min="15618" max="15618" width="26.90625" style="1" customWidth="1"/>
    <col min="15619" max="15619" width="9.90625" style="1" bestFit="1" customWidth="1"/>
    <col min="15620" max="15621" width="10.08984375" style="1" bestFit="1" customWidth="1"/>
    <col min="15622" max="15622" width="9.1796875" style="1" bestFit="1" customWidth="1"/>
    <col min="15623" max="15623" width="9.08984375" style="1" bestFit="1" customWidth="1"/>
    <col min="15624" max="15624" width="10.26953125" style="1" bestFit="1" customWidth="1"/>
    <col min="15625" max="15625" width="9.08984375" style="1" bestFit="1" customWidth="1"/>
    <col min="15626" max="15627" width="9.90625" style="1" bestFit="1" customWidth="1"/>
    <col min="15628" max="15630" width="8.7265625" style="1" bestFit="1" customWidth="1"/>
    <col min="15631" max="15631" width="10.7265625" style="1" customWidth="1"/>
    <col min="15632" max="15872" width="8.81640625" style="1"/>
    <col min="15873" max="15873" width="3.90625" style="1" bestFit="1" customWidth="1"/>
    <col min="15874" max="15874" width="26.90625" style="1" customWidth="1"/>
    <col min="15875" max="15875" width="9.90625" style="1" bestFit="1" customWidth="1"/>
    <col min="15876" max="15877" width="10.08984375" style="1" bestFit="1" customWidth="1"/>
    <col min="15878" max="15878" width="9.1796875" style="1" bestFit="1" customWidth="1"/>
    <col min="15879" max="15879" width="9.08984375" style="1" bestFit="1" customWidth="1"/>
    <col min="15880" max="15880" width="10.26953125" style="1" bestFit="1" customWidth="1"/>
    <col min="15881" max="15881" width="9.08984375" style="1" bestFit="1" customWidth="1"/>
    <col min="15882" max="15883" width="9.90625" style="1" bestFit="1" customWidth="1"/>
    <col min="15884" max="15886" width="8.7265625" style="1" bestFit="1" customWidth="1"/>
    <col min="15887" max="15887" width="10.7265625" style="1" customWidth="1"/>
    <col min="15888" max="16128" width="8.81640625" style="1"/>
    <col min="16129" max="16129" width="3.90625" style="1" bestFit="1" customWidth="1"/>
    <col min="16130" max="16130" width="26.90625" style="1" customWidth="1"/>
    <col min="16131" max="16131" width="9.90625" style="1" bestFit="1" customWidth="1"/>
    <col min="16132" max="16133" width="10.08984375" style="1" bestFit="1" customWidth="1"/>
    <col min="16134" max="16134" width="9.1796875" style="1" bestFit="1" customWidth="1"/>
    <col min="16135" max="16135" width="9.08984375" style="1" bestFit="1" customWidth="1"/>
    <col min="16136" max="16136" width="10.26953125" style="1" bestFit="1" customWidth="1"/>
    <col min="16137" max="16137" width="9.08984375" style="1" bestFit="1" customWidth="1"/>
    <col min="16138" max="16139" width="9.90625" style="1" bestFit="1" customWidth="1"/>
    <col min="16140" max="16142" width="8.7265625" style="1" bestFit="1" customWidth="1"/>
    <col min="16143" max="16143" width="10.7265625" style="1" customWidth="1"/>
    <col min="16144" max="16384" width="8.81640625" style="1"/>
  </cols>
  <sheetData>
    <row r="2" spans="1:20" ht="18.75" x14ac:dyDescent="0.3">
      <c r="A2" s="64" t="s">
        <v>93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0" ht="18.75" x14ac:dyDescent="0.25">
      <c r="A3" s="65" t="s">
        <v>106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0" ht="15.75" customHeight="1" x14ac:dyDescent="0.25">
      <c r="M4" s="66" t="s">
        <v>0</v>
      </c>
      <c r="N4" s="66"/>
      <c r="O4" s="66"/>
    </row>
    <row r="5" spans="1:20" ht="18.75" customHeight="1" x14ac:dyDescent="0.25">
      <c r="A5" s="62" t="s">
        <v>1</v>
      </c>
      <c r="B5" s="62" t="s">
        <v>2</v>
      </c>
      <c r="C5" s="67" t="s">
        <v>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 t="s">
        <v>96</v>
      </c>
    </row>
    <row r="6" spans="1:20" ht="61.5" customHeight="1" x14ac:dyDescent="0.25">
      <c r="A6" s="62"/>
      <c r="B6" s="62"/>
      <c r="C6" s="4" t="s">
        <v>4</v>
      </c>
      <c r="D6" s="4" t="s">
        <v>97</v>
      </c>
      <c r="E6" s="4" t="s">
        <v>5</v>
      </c>
      <c r="F6" s="4" t="s">
        <v>6</v>
      </c>
      <c r="G6" s="36" t="s">
        <v>98</v>
      </c>
      <c r="H6" s="4" t="s">
        <v>99</v>
      </c>
      <c r="I6" s="4" t="s">
        <v>100</v>
      </c>
      <c r="J6" s="36" t="s">
        <v>101</v>
      </c>
      <c r="K6" s="36" t="s">
        <v>102</v>
      </c>
      <c r="L6" s="36" t="s">
        <v>103</v>
      </c>
      <c r="M6" s="4" t="s">
        <v>104</v>
      </c>
      <c r="N6" s="36" t="s">
        <v>105</v>
      </c>
      <c r="O6" s="69"/>
    </row>
    <row r="7" spans="1:20" s="7" customFormat="1" ht="18.75" customHeight="1" x14ac:dyDescent="0.25">
      <c r="A7" s="62" t="s">
        <v>94</v>
      </c>
      <c r="B7" s="62"/>
      <c r="C7" s="5">
        <f t="shared" ref="C7:N7" si="0">C8+C46+C63</f>
        <v>1516930700</v>
      </c>
      <c r="D7" s="5">
        <f t="shared" si="0"/>
        <v>1474773674</v>
      </c>
      <c r="E7" s="5">
        <f t="shared" si="0"/>
        <v>1276433048</v>
      </c>
      <c r="F7" s="5">
        <f t="shared" si="0"/>
        <v>762717736</v>
      </c>
      <c r="G7" s="37">
        <f t="shared" si="0"/>
        <v>1179291910.5</v>
      </c>
      <c r="H7" s="5">
        <f>H8+H46+H63</f>
        <v>1918573615.2</v>
      </c>
      <c r="I7" s="5">
        <f>I8+I46+I63</f>
        <v>609062036</v>
      </c>
      <c r="J7" s="37">
        <f t="shared" si="0"/>
        <v>1157428140</v>
      </c>
      <c r="K7" s="37">
        <f t="shared" si="0"/>
        <v>1259411010</v>
      </c>
      <c r="L7" s="37">
        <f t="shared" si="0"/>
        <v>325641360</v>
      </c>
      <c r="M7" s="5">
        <f t="shared" si="0"/>
        <v>170861900</v>
      </c>
      <c r="N7" s="37">
        <f t="shared" si="0"/>
        <v>338874800</v>
      </c>
      <c r="O7" s="6">
        <f>ROUND(SUM(C7:N7),-3)</f>
        <v>11990000000</v>
      </c>
    </row>
    <row r="8" spans="1:20" s="11" customFormat="1" x14ac:dyDescent="0.25">
      <c r="A8" s="8" t="s">
        <v>7</v>
      </c>
      <c r="B8" s="9" t="s">
        <v>8</v>
      </c>
      <c r="C8" s="10">
        <f>C9+C10+C11+C15+C16+C21+C22+C23+C24+C28+C33+C34+C42+C43</f>
        <v>1305047000</v>
      </c>
      <c r="D8" s="10">
        <f t="shared" ref="D8:N8" si="1">D9+D10+D11+D15+D16+D21+D22+D23+D24+D28+D33+D34+D42+D43</f>
        <v>197384000</v>
      </c>
      <c r="E8" s="10">
        <f t="shared" si="1"/>
        <v>146010000</v>
      </c>
      <c r="F8" s="10">
        <f t="shared" si="1"/>
        <v>58550000</v>
      </c>
      <c r="G8" s="38">
        <f>G9+G10+G11+G15+G16+G21+G22+G23+G24+G28+G33+G34+G42+G43</f>
        <v>254982000</v>
      </c>
      <c r="H8" s="10">
        <f t="shared" si="1"/>
        <v>388168000</v>
      </c>
      <c r="I8" s="10">
        <f t="shared" si="1"/>
        <v>276107000</v>
      </c>
      <c r="J8" s="38">
        <f t="shared" si="1"/>
        <v>277387000</v>
      </c>
      <c r="K8" s="38">
        <f t="shared" si="1"/>
        <v>140660000</v>
      </c>
      <c r="L8" s="38">
        <f t="shared" si="1"/>
        <v>168120000</v>
      </c>
      <c r="M8" s="10">
        <f t="shared" si="1"/>
        <v>155329000</v>
      </c>
      <c r="N8" s="38">
        <f t="shared" si="1"/>
        <v>301810000</v>
      </c>
      <c r="O8" s="6">
        <f t="shared" ref="O8:O62" si="2">SUM(C8:N8)</f>
        <v>3669554000</v>
      </c>
    </row>
    <row r="9" spans="1:20" x14ac:dyDescent="0.25">
      <c r="A9" s="12">
        <v>1</v>
      </c>
      <c r="B9" s="13" t="s">
        <v>9</v>
      </c>
      <c r="C9" s="14">
        <f>[1]CCKL!F6</f>
        <v>3300000</v>
      </c>
      <c r="D9" s="14"/>
      <c r="E9" s="14"/>
      <c r="F9" s="14"/>
      <c r="G9" s="39"/>
      <c r="H9" s="14"/>
      <c r="I9" s="14"/>
      <c r="J9" s="39"/>
      <c r="K9" s="39"/>
      <c r="L9" s="39"/>
      <c r="M9" s="14"/>
      <c r="N9" s="39"/>
      <c r="O9" s="6">
        <f t="shared" si="2"/>
        <v>3300000</v>
      </c>
    </row>
    <row r="10" spans="1:20" ht="60" x14ac:dyDescent="0.25">
      <c r="A10" s="12">
        <v>2</v>
      </c>
      <c r="B10" s="13" t="s">
        <v>10</v>
      </c>
      <c r="C10" s="14">
        <f>[1]CCKL!F7</f>
        <v>49000000</v>
      </c>
      <c r="D10" s="14"/>
      <c r="E10" s="14"/>
      <c r="F10" s="14"/>
      <c r="G10" s="39"/>
      <c r="H10" s="14"/>
      <c r="I10" s="14"/>
      <c r="J10" s="39"/>
      <c r="K10" s="39"/>
      <c r="L10" s="39"/>
      <c r="M10" s="14"/>
      <c r="N10" s="39"/>
      <c r="O10" s="6">
        <f t="shared" si="2"/>
        <v>49000000</v>
      </c>
      <c r="Q10" s="60">
        <f>O8+O46+O63</f>
        <v>11989999929.700001</v>
      </c>
    </row>
    <row r="11" spans="1:20" x14ac:dyDescent="0.25">
      <c r="A11" s="12">
        <v>3</v>
      </c>
      <c r="B11" s="13" t="s">
        <v>91</v>
      </c>
      <c r="C11" s="14">
        <f>SUM(C12:C14)</f>
        <v>89200000</v>
      </c>
      <c r="D11" s="14">
        <f t="shared" ref="D11:N11" si="3">SUM(D12:D14)</f>
        <v>0</v>
      </c>
      <c r="E11" s="14">
        <f t="shared" si="3"/>
        <v>0</v>
      </c>
      <c r="F11" s="14">
        <f t="shared" si="3"/>
        <v>0</v>
      </c>
      <c r="G11" s="39">
        <f t="shared" si="3"/>
        <v>0</v>
      </c>
      <c r="H11" s="14">
        <f t="shared" si="3"/>
        <v>0</v>
      </c>
      <c r="I11" s="14">
        <f t="shared" si="3"/>
        <v>0</v>
      </c>
      <c r="J11" s="39">
        <f t="shared" si="3"/>
        <v>0</v>
      </c>
      <c r="K11" s="39">
        <f t="shared" si="3"/>
        <v>0</v>
      </c>
      <c r="L11" s="39">
        <f t="shared" si="3"/>
        <v>0</v>
      </c>
      <c r="M11" s="14">
        <f t="shared" si="3"/>
        <v>0</v>
      </c>
      <c r="N11" s="39">
        <f t="shared" si="3"/>
        <v>0</v>
      </c>
      <c r="O11" s="6">
        <f t="shared" si="2"/>
        <v>89200000</v>
      </c>
      <c r="P11" s="15"/>
      <c r="Q11" s="15"/>
      <c r="R11" s="15"/>
      <c r="S11" s="15"/>
      <c r="T11" s="15"/>
    </row>
    <row r="12" spans="1:20" s="20" customFormat="1" x14ac:dyDescent="0.25">
      <c r="A12" s="16" t="s">
        <v>11</v>
      </c>
      <c r="B12" s="17" t="s">
        <v>12</v>
      </c>
      <c r="C12" s="18">
        <f>[1]CCKL!F9</f>
        <v>37500000</v>
      </c>
      <c r="D12" s="18"/>
      <c r="E12" s="18"/>
      <c r="F12" s="18"/>
      <c r="G12" s="40"/>
      <c r="H12" s="18"/>
      <c r="I12" s="18"/>
      <c r="J12" s="40"/>
      <c r="K12" s="40"/>
      <c r="L12" s="40"/>
      <c r="M12" s="18"/>
      <c r="N12" s="40"/>
      <c r="O12" s="19">
        <f t="shared" si="2"/>
        <v>37500000</v>
      </c>
      <c r="Q12" s="54">
        <f>O9+O10+O11+O15+O16+O21+O22+O23+O24+O28+O33+O34+O42+O43</f>
        <v>3669554000</v>
      </c>
    </row>
    <row r="13" spans="1:20" s="20" customFormat="1" x14ac:dyDescent="0.25">
      <c r="A13" s="16" t="s">
        <v>13</v>
      </c>
      <c r="B13" s="17" t="s">
        <v>14</v>
      </c>
      <c r="C13" s="18">
        <f>[1]CCKL!F10</f>
        <v>29700000</v>
      </c>
      <c r="D13" s="18"/>
      <c r="E13" s="18"/>
      <c r="F13" s="18"/>
      <c r="G13" s="40"/>
      <c r="H13" s="18"/>
      <c r="I13" s="18"/>
      <c r="J13" s="40"/>
      <c r="K13" s="40"/>
      <c r="L13" s="40"/>
      <c r="M13" s="18"/>
      <c r="N13" s="40"/>
      <c r="O13" s="19">
        <f t="shared" si="2"/>
        <v>29700000</v>
      </c>
    </row>
    <row r="14" spans="1:20" s="20" customFormat="1" x14ac:dyDescent="0.25">
      <c r="A14" s="16" t="s">
        <v>15</v>
      </c>
      <c r="B14" s="17" t="s">
        <v>16</v>
      </c>
      <c r="C14" s="18">
        <f>[1]CCKL!F11</f>
        <v>22000000</v>
      </c>
      <c r="D14" s="18"/>
      <c r="E14" s="18"/>
      <c r="F14" s="18"/>
      <c r="G14" s="40"/>
      <c r="H14" s="18"/>
      <c r="I14" s="18"/>
      <c r="J14" s="40"/>
      <c r="K14" s="40"/>
      <c r="L14" s="40"/>
      <c r="M14" s="18"/>
      <c r="N14" s="40"/>
      <c r="O14" s="19">
        <f t="shared" si="2"/>
        <v>22000000</v>
      </c>
    </row>
    <row r="15" spans="1:20" ht="60" x14ac:dyDescent="0.25">
      <c r="A15" s="12">
        <v>4</v>
      </c>
      <c r="B15" s="13" t="s">
        <v>17</v>
      </c>
      <c r="C15" s="14">
        <f>[1]CCKL!F12</f>
        <v>34560000</v>
      </c>
      <c r="D15" s="14"/>
      <c r="E15" s="14"/>
      <c r="F15" s="14"/>
      <c r="G15" s="39"/>
      <c r="H15" s="14"/>
      <c r="I15" s="14"/>
      <c r="J15" s="39"/>
      <c r="K15" s="39"/>
      <c r="L15" s="39"/>
      <c r="M15" s="14"/>
      <c r="N15" s="39"/>
      <c r="O15" s="6">
        <f t="shared" si="2"/>
        <v>34560000</v>
      </c>
    </row>
    <row r="16" spans="1:20" s="48" customFormat="1" x14ac:dyDescent="0.25">
      <c r="A16" s="26">
        <v>5</v>
      </c>
      <c r="B16" s="49" t="s">
        <v>18</v>
      </c>
      <c r="C16" s="39">
        <f>SUM(C17:C20)</f>
        <v>32770000</v>
      </c>
      <c r="D16" s="39">
        <f t="shared" ref="D16:N16" si="4">SUM(D17:D20)</f>
        <v>8600000</v>
      </c>
      <c r="E16" s="39">
        <f t="shared" si="4"/>
        <v>4900000</v>
      </c>
      <c r="F16" s="39">
        <f t="shared" si="4"/>
        <v>3500000</v>
      </c>
      <c r="G16" s="39">
        <f>SUM(G17:G20)</f>
        <v>13800000</v>
      </c>
      <c r="H16" s="39">
        <f t="shared" si="4"/>
        <v>15000000</v>
      </c>
      <c r="I16" s="39">
        <f t="shared" si="4"/>
        <v>8600000</v>
      </c>
      <c r="J16" s="39">
        <f t="shared" si="4"/>
        <v>7500000</v>
      </c>
      <c r="K16" s="39">
        <f t="shared" si="4"/>
        <v>5700000</v>
      </c>
      <c r="L16" s="39">
        <f t="shared" si="4"/>
        <v>6700000</v>
      </c>
      <c r="M16" s="39">
        <f t="shared" si="4"/>
        <v>3000000</v>
      </c>
      <c r="N16" s="39">
        <f t="shared" si="4"/>
        <v>31400000</v>
      </c>
      <c r="O16" s="44">
        <f>SUM(C16:N16)</f>
        <v>141470000</v>
      </c>
    </row>
    <row r="17" spans="1:18" s="20" customFormat="1" x14ac:dyDescent="0.25">
      <c r="A17" s="16" t="s">
        <v>19</v>
      </c>
      <c r="B17" s="21" t="s">
        <v>20</v>
      </c>
      <c r="C17" s="18">
        <f>[1]CCKL!F42+[1]CCKL!F43+[1]CCKL!F44</f>
        <v>12070000</v>
      </c>
      <c r="D17" s="18">
        <f>[1]VQGBDOUP!G10</f>
        <v>1400000</v>
      </c>
      <c r="E17" s="18">
        <f>[1]TaNung!G7</f>
        <v>1400000</v>
      </c>
      <c r="F17" s="18">
        <f>[1]HoTLam!F9</f>
        <v>1400000</v>
      </c>
      <c r="G17" s="40">
        <f>[1]DDuong!F9</f>
        <v>1800000</v>
      </c>
      <c r="H17" s="18">
        <f>[1]DLinh!F9</f>
        <v>1500000</v>
      </c>
      <c r="I17" s="18">
        <f>[1]BThuan!F9</f>
        <v>1400000</v>
      </c>
      <c r="J17" s="40">
        <f>[1]THiep!F8</f>
        <v>1500000</v>
      </c>
      <c r="K17" s="40">
        <f>[1]BLam!F9</f>
        <v>1500000</v>
      </c>
      <c r="L17" s="40">
        <f>[1]LBac!F9</f>
        <v>1500000</v>
      </c>
      <c r="M17" s="18">
        <f>[1]DHuoai!F8</f>
        <v>3000000</v>
      </c>
      <c r="N17" s="40">
        <f>[1]Dteh!F9</f>
        <v>9000000</v>
      </c>
      <c r="O17" s="19">
        <f t="shared" si="2"/>
        <v>37470000</v>
      </c>
    </row>
    <row r="18" spans="1:18" s="20" customFormat="1" x14ac:dyDescent="0.25">
      <c r="A18" s="16" t="s">
        <v>21</v>
      </c>
      <c r="B18" s="21" t="s">
        <v>22</v>
      </c>
      <c r="C18" s="18">
        <f>[1]CCKL!F45</f>
        <v>3420000</v>
      </c>
      <c r="D18" s="18">
        <f>[1]VQGBDOUP!G11</f>
        <v>7200000</v>
      </c>
      <c r="E18" s="18"/>
      <c r="F18" s="18"/>
      <c r="G18" s="40"/>
      <c r="H18" s="18"/>
      <c r="I18" s="18"/>
      <c r="J18" s="40"/>
      <c r="K18" s="40"/>
      <c r="L18" s="40"/>
      <c r="M18" s="18"/>
      <c r="N18" s="40"/>
      <c r="O18" s="19">
        <f t="shared" si="2"/>
        <v>10620000</v>
      </c>
    </row>
    <row r="19" spans="1:18" s="20" customFormat="1" x14ac:dyDescent="0.25">
      <c r="A19" s="16" t="s">
        <v>23</v>
      </c>
      <c r="B19" s="21" t="s">
        <v>24</v>
      </c>
      <c r="C19" s="18">
        <f>[1]CCKL!F46</f>
        <v>13680000</v>
      </c>
      <c r="D19" s="18"/>
      <c r="E19" s="18"/>
      <c r="F19" s="18"/>
      <c r="G19" s="40"/>
      <c r="H19" s="18"/>
      <c r="I19" s="18"/>
      <c r="J19" s="40"/>
      <c r="K19" s="40"/>
      <c r="L19" s="40"/>
      <c r="M19" s="18"/>
      <c r="N19" s="40"/>
      <c r="O19" s="19">
        <f>SUM(C19:N19)</f>
        <v>13680000</v>
      </c>
    </row>
    <row r="20" spans="1:18" s="47" customFormat="1" ht="30" x14ac:dyDescent="0.25">
      <c r="A20" s="28" t="s">
        <v>25</v>
      </c>
      <c r="B20" s="61" t="s">
        <v>26</v>
      </c>
      <c r="C20" s="40">
        <f>[1]CCKL!F47</f>
        <v>3600000</v>
      </c>
      <c r="D20" s="40"/>
      <c r="E20" s="40">
        <f>[1]TaNung!G8</f>
        <v>3500000</v>
      </c>
      <c r="F20" s="40">
        <f>[1]HoTLam!F10</f>
        <v>2100000</v>
      </c>
      <c r="G20" s="40">
        <f>[1]DDuong!F10</f>
        <v>12000000</v>
      </c>
      <c r="H20" s="40">
        <f>[1]DLinh!F10</f>
        <v>13500000</v>
      </c>
      <c r="I20" s="40">
        <f>[1]BThuan!F10</f>
        <v>7200000</v>
      </c>
      <c r="J20" s="40">
        <f>[1]THiep!F9</f>
        <v>6000000</v>
      </c>
      <c r="K20" s="40">
        <f>[1]BLam!F10</f>
        <v>4200000</v>
      </c>
      <c r="L20" s="40">
        <f>[1]LBac!F10</f>
        <v>5200000</v>
      </c>
      <c r="M20" s="40"/>
      <c r="N20" s="40">
        <f>[1]Dteh!F10</f>
        <v>22400000</v>
      </c>
      <c r="O20" s="46">
        <f t="shared" si="2"/>
        <v>79700000</v>
      </c>
    </row>
    <row r="21" spans="1:18" s="48" customFormat="1" x14ac:dyDescent="0.25">
      <c r="A21" s="26">
        <v>6</v>
      </c>
      <c r="B21" s="27" t="s">
        <v>27</v>
      </c>
      <c r="C21" s="39"/>
      <c r="D21" s="39">
        <f>[1]VQGBDOUP!G18</f>
        <v>5000000</v>
      </c>
      <c r="E21" s="39"/>
      <c r="F21" s="39">
        <f>[1]HoTLam!F11</f>
        <v>2000000</v>
      </c>
      <c r="G21" s="39">
        <f>'[2]PB7_BIEU KINH PHI BO SUNG'!$J$10</f>
        <v>3000000</v>
      </c>
      <c r="H21" s="39">
        <f>[1]DLinh!F11</f>
        <v>5000000</v>
      </c>
      <c r="I21" s="39">
        <f>[1]BThuan!F11</f>
        <v>5000000</v>
      </c>
      <c r="J21" s="39"/>
      <c r="K21" s="39"/>
      <c r="L21" s="39"/>
      <c r="M21" s="39"/>
      <c r="N21" s="39">
        <f>[1]Dteh!F11</f>
        <v>3000000</v>
      </c>
      <c r="O21" s="44">
        <f t="shared" si="2"/>
        <v>23000000</v>
      </c>
    </row>
    <row r="22" spans="1:18" s="48" customFormat="1" x14ac:dyDescent="0.25">
      <c r="A22" s="26">
        <v>7</v>
      </c>
      <c r="B22" s="27" t="s">
        <v>28</v>
      </c>
      <c r="C22" s="39">
        <f>[1]CCKL!F26</f>
        <v>162240000</v>
      </c>
      <c r="D22" s="39">
        <f>[1]VQGBDOUP!G12</f>
        <v>33800000</v>
      </c>
      <c r="E22" s="39">
        <f>[1]TaNung!G14</f>
        <v>33800000</v>
      </c>
      <c r="F22" s="39">
        <f>[1]HoTLam!F17</f>
        <v>16900000</v>
      </c>
      <c r="G22" s="39">
        <f>'[2]PB7_BIEU KINH PHI BO SUNG'!$J$11</f>
        <v>16900000</v>
      </c>
      <c r="H22" s="39">
        <f>[1]DLinh!F12</f>
        <v>74360000</v>
      </c>
      <c r="I22" s="39">
        <f>[1]BThuan!F14</f>
        <v>33800000</v>
      </c>
      <c r="J22" s="39">
        <f>[1]THiep!F10</f>
        <v>27040000</v>
      </c>
      <c r="K22" s="39">
        <f>[1]BLam!F12</f>
        <v>6760000</v>
      </c>
      <c r="L22" s="39">
        <f>[1]LBac!F11</f>
        <v>10140000</v>
      </c>
      <c r="M22" s="39">
        <f>[1]DHuoai!F16</f>
        <v>16900000</v>
      </c>
      <c r="N22" s="39">
        <f>[1]Dteh!F12</f>
        <v>50700000</v>
      </c>
      <c r="O22" s="44">
        <f t="shared" si="2"/>
        <v>483340000</v>
      </c>
    </row>
    <row r="23" spans="1:18" s="48" customFormat="1" ht="30" x14ac:dyDescent="0.25">
      <c r="A23" s="26">
        <v>8</v>
      </c>
      <c r="B23" s="27" t="s">
        <v>29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>
        <f>[1]DHuoai!F17</f>
        <v>1500000</v>
      </c>
      <c r="N23" s="39"/>
      <c r="O23" s="44">
        <f t="shared" si="2"/>
        <v>1500000</v>
      </c>
    </row>
    <row r="24" spans="1:18" s="48" customFormat="1" x14ac:dyDescent="0.25">
      <c r="A24" s="26">
        <v>9</v>
      </c>
      <c r="B24" s="27" t="s">
        <v>30</v>
      </c>
      <c r="C24" s="39">
        <f>SUM(C25:C27)</f>
        <v>438505000</v>
      </c>
      <c r="D24" s="39">
        <f t="shared" ref="D24:N24" si="5">SUM(D25:D27)</f>
        <v>58484000</v>
      </c>
      <c r="E24" s="39">
        <f t="shared" si="5"/>
        <v>39060000</v>
      </c>
      <c r="F24" s="39">
        <f t="shared" si="5"/>
        <v>11050000</v>
      </c>
      <c r="G24" s="39">
        <f t="shared" si="5"/>
        <v>58000000</v>
      </c>
      <c r="H24" s="39">
        <f t="shared" si="5"/>
        <v>58000000</v>
      </c>
      <c r="I24" s="39">
        <f t="shared" si="5"/>
        <v>35700000</v>
      </c>
      <c r="J24" s="39">
        <f t="shared" si="5"/>
        <v>60210000</v>
      </c>
      <c r="K24" s="39">
        <f t="shared" si="5"/>
        <v>33200000</v>
      </c>
      <c r="L24" s="39">
        <f t="shared" si="5"/>
        <v>51400000</v>
      </c>
      <c r="M24" s="39">
        <f t="shared" si="5"/>
        <v>69129000</v>
      </c>
      <c r="N24" s="39">
        <f t="shared" si="5"/>
        <v>92810000</v>
      </c>
      <c r="O24" s="44">
        <f t="shared" si="2"/>
        <v>1005548000</v>
      </c>
      <c r="P24" s="35"/>
      <c r="Q24" s="35"/>
      <c r="R24" s="35"/>
    </row>
    <row r="25" spans="1:18" s="52" customFormat="1" x14ac:dyDescent="0.25">
      <c r="A25" s="28" t="s">
        <v>31</v>
      </c>
      <c r="B25" s="29" t="s">
        <v>32</v>
      </c>
      <c r="C25" s="50">
        <f>[1]CCKL!F23</f>
        <v>94120000</v>
      </c>
      <c r="D25" s="50">
        <f>[1]VQGBDOUP!G14</f>
        <v>29844000</v>
      </c>
      <c r="E25" s="50">
        <f>[1]TaNung!G12</f>
        <v>34560000</v>
      </c>
      <c r="F25" s="50">
        <f>[1]HoTLam!F15</f>
        <v>8800000</v>
      </c>
      <c r="G25" s="50">
        <f>'[2]PB7_BIEU KINH PHI BO SUNG'!$J$13</f>
        <v>46000000</v>
      </c>
      <c r="H25" s="50">
        <f>[1]DLinh!F15</f>
        <v>50000000</v>
      </c>
      <c r="I25" s="50">
        <f>[1]BThuan!F16</f>
        <v>32500000</v>
      </c>
      <c r="J25" s="50">
        <v>42250000</v>
      </c>
      <c r="K25" s="50">
        <f>'[3]PB.8_KINH PHI'!$F$14</f>
        <v>30800000</v>
      </c>
      <c r="L25" s="50">
        <v>46000000</v>
      </c>
      <c r="M25" s="50">
        <f>[1]DHuoai!F14</f>
        <v>60129000</v>
      </c>
      <c r="N25" s="50">
        <v>82810000</v>
      </c>
      <c r="O25" s="51">
        <f t="shared" si="2"/>
        <v>557813000</v>
      </c>
    </row>
    <row r="26" spans="1:18" s="47" customFormat="1" x14ac:dyDescent="0.25">
      <c r="A26" s="28" t="s">
        <v>33</v>
      </c>
      <c r="B26" s="29" t="s">
        <v>34</v>
      </c>
      <c r="C26" s="40">
        <f>[1]CCKL!F24</f>
        <v>54000000</v>
      </c>
      <c r="D26" s="40">
        <f>[1]VQGBDOUP!G16</f>
        <v>6000000</v>
      </c>
      <c r="E26" s="40">
        <f>[1]TaNung!G13</f>
        <v>4500000</v>
      </c>
      <c r="F26" s="40">
        <f>[1]HoTLam!F16</f>
        <v>2250000</v>
      </c>
      <c r="G26" s="40">
        <f>'[2]PB7_BIEU KINH PHI BO SUNG'!$J$14</f>
        <v>12000000</v>
      </c>
      <c r="H26" s="40">
        <f>[1]DLinh!F16</f>
        <v>8000000</v>
      </c>
      <c r="I26" s="40">
        <f>[1]BThuan!F17</f>
        <v>3200000</v>
      </c>
      <c r="J26" s="40">
        <f>[1]THiep!F15</f>
        <v>4250000</v>
      </c>
      <c r="K26" s="40">
        <f>[1]BLam!F15</f>
        <v>2400000</v>
      </c>
      <c r="L26" s="40">
        <f>[1]LBac!F14</f>
        <v>5400000</v>
      </c>
      <c r="M26" s="40">
        <f>[1]DHuoai!F15</f>
        <v>9000000</v>
      </c>
      <c r="N26" s="40">
        <f>[1]Dteh!F15</f>
        <v>10000000</v>
      </c>
      <c r="O26" s="46">
        <f t="shared" si="2"/>
        <v>121000000</v>
      </c>
    </row>
    <row r="27" spans="1:18" s="47" customFormat="1" x14ac:dyDescent="0.25">
      <c r="A27" s="28" t="s">
        <v>35</v>
      </c>
      <c r="B27" s="29" t="s">
        <v>36</v>
      </c>
      <c r="C27" s="40">
        <f>[1]CCKL!F25</f>
        <v>290385000</v>
      </c>
      <c r="D27" s="40">
        <f>[1]VQGBDOUP!G15</f>
        <v>22640000</v>
      </c>
      <c r="E27" s="40"/>
      <c r="F27" s="40"/>
      <c r="G27" s="40"/>
      <c r="H27" s="40"/>
      <c r="I27" s="40"/>
      <c r="J27" s="40">
        <f>[1]THiep!F14</f>
        <v>13710000</v>
      </c>
      <c r="K27" s="40"/>
      <c r="L27" s="40"/>
      <c r="M27" s="40"/>
      <c r="N27" s="40"/>
      <c r="O27" s="46">
        <f t="shared" si="2"/>
        <v>326735000</v>
      </c>
    </row>
    <row r="28" spans="1:18" ht="30" x14ac:dyDescent="0.25">
      <c r="A28" s="12">
        <v>10</v>
      </c>
      <c r="B28" s="22" t="s">
        <v>37</v>
      </c>
      <c r="C28" s="14">
        <f>SUM(C29:C32)</f>
        <v>228000000</v>
      </c>
      <c r="D28" s="14">
        <f t="shared" ref="D28:N28" si="6">SUM(D29:D32)</f>
        <v>0</v>
      </c>
      <c r="E28" s="14">
        <f t="shared" si="6"/>
        <v>8400000</v>
      </c>
      <c r="F28" s="14">
        <f t="shared" si="6"/>
        <v>3000000</v>
      </c>
      <c r="G28" s="39">
        <f t="shared" si="6"/>
        <v>14400000</v>
      </c>
      <c r="H28" s="14">
        <f t="shared" si="6"/>
        <v>9600000</v>
      </c>
      <c r="I28" s="14">
        <f t="shared" si="6"/>
        <v>7000000</v>
      </c>
      <c r="J28" s="39">
        <f t="shared" si="6"/>
        <v>0</v>
      </c>
      <c r="K28" s="39">
        <f t="shared" si="6"/>
        <v>7200000</v>
      </c>
      <c r="L28" s="39">
        <f t="shared" si="6"/>
        <v>16800000</v>
      </c>
      <c r="M28" s="14">
        <f t="shared" si="6"/>
        <v>0</v>
      </c>
      <c r="N28" s="39">
        <f t="shared" si="6"/>
        <v>6000000</v>
      </c>
      <c r="O28" s="19">
        <f t="shared" si="2"/>
        <v>300400000</v>
      </c>
    </row>
    <row r="29" spans="1:18" s="20" customFormat="1" x14ac:dyDescent="0.25">
      <c r="A29" s="23" t="s">
        <v>38</v>
      </c>
      <c r="B29" s="21" t="s">
        <v>39</v>
      </c>
      <c r="C29" s="18">
        <f>[1]CCKL!F31</f>
        <v>24000000</v>
      </c>
      <c r="D29" s="18">
        <f>[1]VQGBDOUP!G17</f>
        <v>0</v>
      </c>
      <c r="E29" s="18">
        <f>[1]TaNung!G10</f>
        <v>8400000</v>
      </c>
      <c r="F29" s="18">
        <f>[1]HoTLam!F13</f>
        <v>1800000</v>
      </c>
      <c r="G29" s="40">
        <f>[1]DDuong!F16</f>
        <v>14400000</v>
      </c>
      <c r="H29" s="18">
        <f>[1]DLinh!F17</f>
        <v>9600000</v>
      </c>
      <c r="I29" s="18">
        <f>[1]BThuan!F18</f>
        <v>7000000</v>
      </c>
      <c r="J29" s="40"/>
      <c r="K29" s="40">
        <f>[1]BLam!F16</f>
        <v>7200000</v>
      </c>
      <c r="L29" s="40">
        <f>[1]LBac!F15</f>
        <v>16800000</v>
      </c>
      <c r="M29" s="18">
        <f>[1]DHuoai!F12</f>
        <v>0</v>
      </c>
      <c r="N29" s="40">
        <f>[1]Dteh!F16</f>
        <v>6000000</v>
      </c>
      <c r="O29" s="19">
        <f t="shared" si="2"/>
        <v>95200000</v>
      </c>
    </row>
    <row r="30" spans="1:18" s="20" customFormat="1" x14ac:dyDescent="0.25">
      <c r="A30" s="23" t="s">
        <v>40</v>
      </c>
      <c r="B30" s="21" t="s">
        <v>41</v>
      </c>
      <c r="C30" s="18">
        <f>[1]CCKL!F32</f>
        <v>200000000</v>
      </c>
      <c r="D30" s="18"/>
      <c r="E30" s="18"/>
      <c r="F30" s="18"/>
      <c r="G30" s="40"/>
      <c r="H30" s="18"/>
      <c r="I30" s="18"/>
      <c r="J30" s="40"/>
      <c r="K30" s="40"/>
      <c r="L30" s="40"/>
      <c r="M30" s="18"/>
      <c r="N30" s="40"/>
      <c r="O30" s="19">
        <f t="shared" si="2"/>
        <v>200000000</v>
      </c>
    </row>
    <row r="31" spans="1:18" s="20" customFormat="1" x14ac:dyDescent="0.25">
      <c r="A31" s="23" t="s">
        <v>42</v>
      </c>
      <c r="B31" s="21" t="s">
        <v>43</v>
      </c>
      <c r="C31" s="18">
        <f>[1]CCKL!F33</f>
        <v>4000000</v>
      </c>
      <c r="D31" s="18"/>
      <c r="E31" s="18"/>
      <c r="F31" s="18"/>
      <c r="G31" s="40"/>
      <c r="H31" s="18"/>
      <c r="I31" s="18"/>
      <c r="J31" s="40"/>
      <c r="K31" s="40"/>
      <c r="L31" s="40"/>
      <c r="M31" s="18"/>
      <c r="N31" s="40"/>
      <c r="O31" s="19">
        <f t="shared" si="2"/>
        <v>4000000</v>
      </c>
    </row>
    <row r="32" spans="1:18" s="20" customFormat="1" x14ac:dyDescent="0.25">
      <c r="A32" s="23" t="s">
        <v>44</v>
      </c>
      <c r="B32" s="21" t="s">
        <v>45</v>
      </c>
      <c r="C32" s="18"/>
      <c r="D32" s="18"/>
      <c r="E32" s="18"/>
      <c r="F32" s="18">
        <f>[1]HoTLam!F21</f>
        <v>1200000</v>
      </c>
      <c r="G32" s="40"/>
      <c r="H32" s="18"/>
      <c r="I32" s="18"/>
      <c r="J32" s="40"/>
      <c r="K32" s="40"/>
      <c r="L32" s="40"/>
      <c r="M32" s="18"/>
      <c r="N32" s="40"/>
      <c r="O32" s="19">
        <f t="shared" si="2"/>
        <v>1200000</v>
      </c>
    </row>
    <row r="33" spans="1:17" x14ac:dyDescent="0.25">
      <c r="A33" s="12">
        <v>11</v>
      </c>
      <c r="B33" s="22" t="s">
        <v>46</v>
      </c>
      <c r="C33" s="14">
        <f>[1]CCKL!F29</f>
        <v>15000000</v>
      </c>
      <c r="D33" s="14">
        <f>[1]VQGBDOUP!G19</f>
        <v>0</v>
      </c>
      <c r="E33" s="14">
        <f>[1]TaNung!G9</f>
        <v>3000000</v>
      </c>
      <c r="F33" s="14">
        <f>[1]HoTLam!F12</f>
        <v>3000000</v>
      </c>
      <c r="G33" s="39">
        <f>'[4]PB7_BIEU KINH PHI BO SUNG'!$J$16</f>
        <v>5000000</v>
      </c>
      <c r="H33" s="14">
        <f>[1]DLinh!F18</f>
        <v>5000000</v>
      </c>
      <c r="I33" s="14">
        <f>[1]BThuan!F19</f>
        <v>5000000</v>
      </c>
      <c r="J33" s="39"/>
      <c r="K33" s="39">
        <f>[1]BLam!F17</f>
        <v>5000000</v>
      </c>
      <c r="L33" s="39">
        <f>[1]LBac!F16</f>
        <v>7000000</v>
      </c>
      <c r="M33" s="14"/>
      <c r="N33" s="39">
        <f>[1]Dteh!F17</f>
        <v>6000000</v>
      </c>
      <c r="O33" s="6">
        <f t="shared" si="2"/>
        <v>54000000</v>
      </c>
    </row>
    <row r="34" spans="1:17" ht="30" x14ac:dyDescent="0.25">
      <c r="A34" s="12">
        <v>12</v>
      </c>
      <c r="B34" s="22" t="s">
        <v>47</v>
      </c>
      <c r="C34" s="14">
        <f>SUM(C35:C41)</f>
        <v>110560000</v>
      </c>
      <c r="D34" s="14">
        <f t="shared" ref="D34:M34" si="7">SUM(D35:D41)</f>
        <v>19500000</v>
      </c>
      <c r="E34" s="14">
        <f t="shared" si="7"/>
        <v>2850000</v>
      </c>
      <c r="F34" s="14">
        <f t="shared" si="7"/>
        <v>1100000</v>
      </c>
      <c r="G34" s="39">
        <f>SUM(G35:G41)</f>
        <v>59210000</v>
      </c>
      <c r="H34" s="14">
        <f t="shared" si="7"/>
        <v>2400000</v>
      </c>
      <c r="I34" s="14">
        <f t="shared" si="7"/>
        <v>3500000</v>
      </c>
      <c r="J34" s="39">
        <f t="shared" si="7"/>
        <v>15930000</v>
      </c>
      <c r="K34" s="39">
        <f t="shared" si="7"/>
        <v>0</v>
      </c>
      <c r="L34" s="39">
        <f t="shared" si="7"/>
        <v>4080000</v>
      </c>
      <c r="M34" s="14">
        <f t="shared" si="7"/>
        <v>0</v>
      </c>
      <c r="N34" s="39">
        <f>SUM(N35:N41)</f>
        <v>3900000</v>
      </c>
      <c r="O34" s="6">
        <f t="shared" si="2"/>
        <v>223030000</v>
      </c>
    </row>
    <row r="35" spans="1:17" s="20" customFormat="1" x14ac:dyDescent="0.25">
      <c r="A35" s="16" t="s">
        <v>48</v>
      </c>
      <c r="B35" s="21" t="s">
        <v>49</v>
      </c>
      <c r="C35" s="18">
        <f>[1]CCKL!F35</f>
        <v>18000000</v>
      </c>
      <c r="D35" s="18">
        <f>[1]VQGBDOUP!G21</f>
        <v>18000000</v>
      </c>
      <c r="E35" s="18">
        <f>[1]TaNung!G16</f>
        <v>2100000</v>
      </c>
      <c r="F35" s="18">
        <f>[1]HoTLam!F19</f>
        <v>800000</v>
      </c>
      <c r="G35" s="40">
        <f>[1]DDuong!F19</f>
        <v>2250000</v>
      </c>
      <c r="H35" s="18">
        <f>[1]DLinh!F20</f>
        <v>1500000</v>
      </c>
      <c r="I35" s="18">
        <f>[1]BThuan!F21</f>
        <v>2800000</v>
      </c>
      <c r="J35" s="40">
        <f>[1]THiep!F18</f>
        <v>4500000</v>
      </c>
      <c r="K35" s="40"/>
      <c r="L35" s="40">
        <f>[1]LBac!F18</f>
        <v>3600000</v>
      </c>
      <c r="M35" s="18"/>
      <c r="N35" s="40">
        <f>[1]Dteh!F19</f>
        <v>3600000</v>
      </c>
      <c r="O35" s="19">
        <f t="shared" si="2"/>
        <v>57150000</v>
      </c>
    </row>
    <row r="36" spans="1:17" s="20" customFormat="1" x14ac:dyDescent="0.25">
      <c r="A36" s="16" t="s">
        <v>50</v>
      </c>
      <c r="B36" s="21" t="s">
        <v>51</v>
      </c>
      <c r="C36" s="18">
        <f>[1]CCKL!F36</f>
        <v>800000</v>
      </c>
      <c r="D36" s="18">
        <f>[1]VQGBDOUP!G22</f>
        <v>1500000</v>
      </c>
      <c r="E36" s="18">
        <f>[1]TaNung!G17</f>
        <v>750000</v>
      </c>
      <c r="F36" s="18">
        <f>[1]HoTLam!F20</f>
        <v>300000</v>
      </c>
      <c r="G36" s="40">
        <f>[1]DDuong!F20</f>
        <v>960000</v>
      </c>
      <c r="H36" s="18">
        <f>[1]DLinh!F21</f>
        <v>420000</v>
      </c>
      <c r="I36" s="18">
        <f>[1]BThuan!F22</f>
        <v>700000</v>
      </c>
      <c r="J36" s="40">
        <f>[1]THiep!F19</f>
        <v>750000</v>
      </c>
      <c r="K36" s="40"/>
      <c r="L36" s="40">
        <f>[1]LBac!F19</f>
        <v>480000</v>
      </c>
      <c r="M36" s="18"/>
      <c r="N36" s="40">
        <f>[1]Dteh!F20</f>
        <v>300000</v>
      </c>
      <c r="O36" s="19">
        <f t="shared" si="2"/>
        <v>6960000</v>
      </c>
    </row>
    <row r="37" spans="1:17" s="47" customFormat="1" x14ac:dyDescent="0.25">
      <c r="A37" s="28" t="s">
        <v>52</v>
      </c>
      <c r="B37" s="29" t="s">
        <v>53</v>
      </c>
      <c r="C37" s="40"/>
      <c r="D37" s="40"/>
      <c r="E37" s="40"/>
      <c r="F37" s="40"/>
      <c r="G37" s="40">
        <f>'[2]PB7_BIEU KINH PHI BO SUNG'!$J$20</f>
        <v>56000000</v>
      </c>
      <c r="H37" s="40"/>
      <c r="I37" s="40"/>
      <c r="J37" s="40">
        <f>'[5]phu bieu 04'!$F$20</f>
        <v>10680000</v>
      </c>
      <c r="K37" s="40"/>
      <c r="L37" s="40"/>
      <c r="M37" s="40"/>
      <c r="N37" s="40"/>
      <c r="O37" s="46">
        <f t="shared" si="2"/>
        <v>66680000</v>
      </c>
    </row>
    <row r="38" spans="1:17" s="20" customFormat="1" x14ac:dyDescent="0.25">
      <c r="A38" s="16" t="s">
        <v>54</v>
      </c>
      <c r="B38" s="21" t="s">
        <v>55</v>
      </c>
      <c r="C38" s="18"/>
      <c r="D38" s="18"/>
      <c r="E38" s="18"/>
      <c r="F38" s="18"/>
      <c r="G38" s="40"/>
      <c r="H38" s="18">
        <f>[1]DLinh!F22</f>
        <v>480000</v>
      </c>
      <c r="I38" s="18"/>
      <c r="J38" s="40"/>
      <c r="K38" s="40"/>
      <c r="L38" s="40"/>
      <c r="M38" s="18"/>
      <c r="N38" s="40"/>
      <c r="O38" s="19">
        <f t="shared" si="2"/>
        <v>480000</v>
      </c>
    </row>
    <row r="39" spans="1:17" s="20" customFormat="1" x14ac:dyDescent="0.25">
      <c r="A39" s="16" t="s">
        <v>56</v>
      </c>
      <c r="B39" s="21" t="s">
        <v>57</v>
      </c>
      <c r="C39" s="18">
        <f>[1]CCKL!F37</f>
        <v>77760000</v>
      </c>
      <c r="D39" s="18"/>
      <c r="E39" s="18"/>
      <c r="F39" s="18"/>
      <c r="G39" s="40"/>
      <c r="H39" s="18"/>
      <c r="I39" s="18"/>
      <c r="J39" s="40"/>
      <c r="K39" s="40"/>
      <c r="L39" s="40"/>
      <c r="M39" s="18"/>
      <c r="N39" s="40"/>
      <c r="O39" s="19">
        <f t="shared" si="2"/>
        <v>77760000</v>
      </c>
    </row>
    <row r="40" spans="1:17" s="20" customFormat="1" x14ac:dyDescent="0.25">
      <c r="A40" s="16" t="s">
        <v>58</v>
      </c>
      <c r="B40" s="21" t="s">
        <v>59</v>
      </c>
      <c r="C40" s="18">
        <f>[1]CCKL!F39</f>
        <v>12000000</v>
      </c>
      <c r="D40" s="18"/>
      <c r="E40" s="18"/>
      <c r="F40" s="18"/>
      <c r="G40" s="40"/>
      <c r="H40" s="18"/>
      <c r="I40" s="18"/>
      <c r="J40" s="40"/>
      <c r="K40" s="40"/>
      <c r="L40" s="40"/>
      <c r="M40" s="18"/>
      <c r="N40" s="40"/>
      <c r="O40" s="19">
        <f t="shared" si="2"/>
        <v>12000000</v>
      </c>
    </row>
    <row r="41" spans="1:17" s="20" customFormat="1" x14ac:dyDescent="0.25">
      <c r="A41" s="16" t="s">
        <v>60</v>
      </c>
      <c r="B41" s="21" t="s">
        <v>61</v>
      </c>
      <c r="C41" s="18">
        <f>[1]CCKL!F40</f>
        <v>2000000</v>
      </c>
      <c r="D41" s="18"/>
      <c r="E41" s="18"/>
      <c r="F41" s="18"/>
      <c r="G41" s="40"/>
      <c r="H41" s="18"/>
      <c r="I41" s="18"/>
      <c r="J41" s="40"/>
      <c r="K41" s="40"/>
      <c r="L41" s="40"/>
      <c r="M41" s="18"/>
      <c r="N41" s="40"/>
      <c r="O41" s="19">
        <f t="shared" si="2"/>
        <v>2000000</v>
      </c>
    </row>
    <row r="42" spans="1:17" ht="30" x14ac:dyDescent="0.25">
      <c r="A42" s="12">
        <v>13</v>
      </c>
      <c r="B42" s="24" t="s">
        <v>62</v>
      </c>
      <c r="C42" s="14"/>
      <c r="D42" s="14"/>
      <c r="E42" s="14"/>
      <c r="F42" s="14"/>
      <c r="G42" s="39"/>
      <c r="H42" s="14">
        <f>[1]DLinh!F13</f>
        <v>128808000</v>
      </c>
      <c r="I42" s="14">
        <f>[1]BThuan!F13</f>
        <v>112707000</v>
      </c>
      <c r="J42" s="39">
        <f>[1]THiep!F11</f>
        <v>112707000</v>
      </c>
      <c r="K42" s="39"/>
      <c r="L42" s="39"/>
      <c r="M42" s="14"/>
      <c r="N42" s="39"/>
      <c r="O42" s="6">
        <f t="shared" si="2"/>
        <v>354222000</v>
      </c>
      <c r="Q42" s="1">
        <f>11990000000</f>
        <v>11990000000</v>
      </c>
    </row>
    <row r="43" spans="1:17" x14ac:dyDescent="0.25">
      <c r="A43" s="12">
        <v>14</v>
      </c>
      <c r="B43" s="22" t="s">
        <v>63</v>
      </c>
      <c r="C43" s="14">
        <f>SUM(C44:C45)</f>
        <v>141912000</v>
      </c>
      <c r="D43" s="14">
        <f>[1]VQGBDOUP!G23</f>
        <v>72000000</v>
      </c>
      <c r="E43" s="14">
        <f>[1]TaNung!G18</f>
        <v>54000000</v>
      </c>
      <c r="F43" s="14">
        <f>[1]HoTLam!F22</f>
        <v>18000000</v>
      </c>
      <c r="G43" s="39">
        <f>[1]DDuong!F22</f>
        <v>84672000</v>
      </c>
      <c r="H43" s="14">
        <f>[1]DLinh!F23</f>
        <v>90000000</v>
      </c>
      <c r="I43" s="14">
        <f>[1]BThuan!F12</f>
        <v>64800000</v>
      </c>
      <c r="J43" s="39">
        <f>[1]THiep!F21</f>
        <v>54000000</v>
      </c>
      <c r="K43" s="39">
        <f>[1]BLam!F21</f>
        <v>82800000</v>
      </c>
      <c r="L43" s="39">
        <f>[1]LBac!F20</f>
        <v>72000000</v>
      </c>
      <c r="M43" s="14">
        <f>[1]DHuoai!F18</f>
        <v>64800000</v>
      </c>
      <c r="N43" s="39">
        <f>[1]Dteh!F21</f>
        <v>108000000</v>
      </c>
      <c r="O43" s="6">
        <f t="shared" si="2"/>
        <v>906984000</v>
      </c>
    </row>
    <row r="44" spans="1:17" s="20" customFormat="1" x14ac:dyDescent="0.25">
      <c r="A44" s="16" t="s">
        <v>64</v>
      </c>
      <c r="B44" s="25" t="s">
        <v>65</v>
      </c>
      <c r="C44" s="18">
        <f>[1]CCKL!F16</f>
        <v>64152000</v>
      </c>
      <c r="D44" s="18"/>
      <c r="E44" s="18"/>
      <c r="F44" s="18"/>
      <c r="G44" s="40"/>
      <c r="H44" s="18"/>
      <c r="I44" s="18"/>
      <c r="J44" s="40"/>
      <c r="K44" s="40"/>
      <c r="L44" s="40"/>
      <c r="M44" s="18"/>
      <c r="N44" s="40"/>
      <c r="O44" s="19">
        <f t="shared" si="2"/>
        <v>64152000</v>
      </c>
      <c r="Q44" s="54">
        <f>Q42-O7</f>
        <v>0</v>
      </c>
    </row>
    <row r="45" spans="1:17" s="20" customFormat="1" x14ac:dyDescent="0.25">
      <c r="A45" s="16" t="s">
        <v>66</v>
      </c>
      <c r="B45" s="21" t="s">
        <v>67</v>
      </c>
      <c r="C45" s="18">
        <f>[1]CCKL!F19</f>
        <v>77760000</v>
      </c>
      <c r="D45" s="18"/>
      <c r="E45" s="18"/>
      <c r="F45" s="18"/>
      <c r="G45" s="40"/>
      <c r="H45" s="18"/>
      <c r="I45" s="18"/>
      <c r="J45" s="40"/>
      <c r="K45" s="40"/>
      <c r="L45" s="40"/>
      <c r="M45" s="18"/>
      <c r="N45" s="40"/>
      <c r="O45" s="19">
        <f>SUM(C45:N45)</f>
        <v>77760000</v>
      </c>
    </row>
    <row r="46" spans="1:17" s="45" customFormat="1" x14ac:dyDescent="0.25">
      <c r="A46" s="42" t="s">
        <v>68</v>
      </c>
      <c r="B46" s="43" t="s">
        <v>69</v>
      </c>
      <c r="C46" s="38">
        <f>C47+C48+C49+C50+C51+C52+C53+C57+C61+C62</f>
        <v>0</v>
      </c>
      <c r="D46" s="38">
        <f t="shared" ref="D46:N46" si="8">D47+D48+D49+D50+D51+D52+D53+D57+D61+D62</f>
        <v>1143319340</v>
      </c>
      <c r="E46" s="38">
        <f t="shared" si="8"/>
        <v>1014383680</v>
      </c>
      <c r="F46" s="38">
        <f t="shared" si="8"/>
        <v>634829760</v>
      </c>
      <c r="G46" s="38">
        <f t="shared" si="8"/>
        <v>817101555</v>
      </c>
      <c r="H46" s="38">
        <f t="shared" si="8"/>
        <v>1355989832</v>
      </c>
      <c r="I46" s="38">
        <f t="shared" si="8"/>
        <v>277585760</v>
      </c>
      <c r="J46" s="38">
        <f t="shared" si="8"/>
        <v>774820400</v>
      </c>
      <c r="K46" s="38">
        <f>K47+K48+K49+K50+K51+K52+K53+K57+K61+K62</f>
        <v>1004259100</v>
      </c>
      <c r="L46" s="38">
        <f t="shared" si="8"/>
        <v>127917600</v>
      </c>
      <c r="M46" s="38">
        <f t="shared" si="8"/>
        <v>0</v>
      </c>
      <c r="N46" s="38">
        <f t="shared" si="8"/>
        <v>6258000</v>
      </c>
      <c r="O46" s="44">
        <f>SUM(C46:N46)</f>
        <v>7156465027</v>
      </c>
    </row>
    <row r="47" spans="1:17" x14ac:dyDescent="0.25">
      <c r="A47" s="12">
        <v>1</v>
      </c>
      <c r="B47" s="22" t="s">
        <v>70</v>
      </c>
      <c r="C47" s="14"/>
      <c r="D47" s="14">
        <f>[1]VQGBDOUP!G26</f>
        <v>17880000</v>
      </c>
      <c r="E47" s="14">
        <f>[1]TaNung!G20</f>
        <v>8940000</v>
      </c>
      <c r="F47" s="14"/>
      <c r="G47" s="39">
        <f>'[2]PB7_BIEU KINH PHI BO SUNG'!$J$24</f>
        <v>10728000</v>
      </c>
      <c r="H47" s="14">
        <f>[1]DLinh!F26</f>
        <v>10728000</v>
      </c>
      <c r="I47" s="14">
        <f>[1]BThuan!F26</f>
        <v>7152000</v>
      </c>
      <c r="J47" s="39">
        <f>[1]THiep!F24</f>
        <v>9834000</v>
      </c>
      <c r="K47" s="39">
        <f>[1]BLam!F23</f>
        <v>5364000</v>
      </c>
      <c r="L47" s="39">
        <f>[1]LBac!F25</f>
        <v>2682000</v>
      </c>
      <c r="M47" s="14"/>
      <c r="N47" s="39">
        <f>[1]Dteh!F23</f>
        <v>6258000</v>
      </c>
      <c r="O47" s="6">
        <f t="shared" si="2"/>
        <v>79566000</v>
      </c>
    </row>
    <row r="48" spans="1:17" x14ac:dyDescent="0.25">
      <c r="A48" s="12">
        <v>2</v>
      </c>
      <c r="B48" s="22" t="s">
        <v>71</v>
      </c>
      <c r="C48" s="14"/>
      <c r="D48" s="14"/>
      <c r="E48" s="14"/>
      <c r="F48" s="14"/>
      <c r="G48" s="39">
        <f>[1]DDuong!F26</f>
        <v>3576000</v>
      </c>
      <c r="H48" s="14">
        <f>[1]DLinh!F27</f>
        <v>9834000</v>
      </c>
      <c r="I48" s="14">
        <f>[1]BThuan!F25</f>
        <v>8046000</v>
      </c>
      <c r="J48" s="39">
        <f>[1]THiep!F25</f>
        <v>6258000</v>
      </c>
      <c r="K48" s="39"/>
      <c r="L48" s="39">
        <f>[1]LBac!F23</f>
        <v>7152000</v>
      </c>
      <c r="M48" s="14"/>
      <c r="N48" s="39"/>
      <c r="O48" s="6">
        <f t="shared" si="2"/>
        <v>34866000</v>
      </c>
    </row>
    <row r="49" spans="1:15" x14ac:dyDescent="0.25">
      <c r="A49" s="12">
        <v>3</v>
      </c>
      <c r="B49" s="22" t="s">
        <v>72</v>
      </c>
      <c r="C49" s="14"/>
      <c r="D49" s="14"/>
      <c r="E49" s="14"/>
      <c r="F49" s="14"/>
      <c r="G49" s="39">
        <f>'[2]PB7_BIEU KINH PHI BO SUNG'!$J$26</f>
        <v>62797000</v>
      </c>
      <c r="H49" s="14">
        <f>[1]DLinh!F28</f>
        <v>0</v>
      </c>
      <c r="I49" s="14">
        <f>[1]BThuan!F24</f>
        <v>17942000</v>
      </c>
      <c r="J49" s="39">
        <f>[1]THiep!F26</f>
        <v>17942000</v>
      </c>
      <c r="K49" s="39"/>
      <c r="L49" s="39">
        <f>[1]LBac!F24</f>
        <v>17942000</v>
      </c>
      <c r="M49" s="14"/>
      <c r="N49" s="39"/>
      <c r="O49" s="6">
        <f t="shared" si="2"/>
        <v>116623000</v>
      </c>
    </row>
    <row r="50" spans="1:15" x14ac:dyDescent="0.25">
      <c r="A50" s="12">
        <v>4</v>
      </c>
      <c r="B50" s="22" t="s">
        <v>73</v>
      </c>
      <c r="C50" s="14"/>
      <c r="D50" s="14"/>
      <c r="E50" s="14"/>
      <c r="F50" s="14"/>
      <c r="G50" s="39"/>
      <c r="H50" s="14"/>
      <c r="I50" s="14"/>
      <c r="J50" s="39"/>
      <c r="K50" s="39"/>
      <c r="L50" s="39"/>
      <c r="M50" s="14"/>
      <c r="N50" s="39"/>
      <c r="O50" s="6">
        <f t="shared" si="2"/>
        <v>0</v>
      </c>
    </row>
    <row r="51" spans="1:15" x14ac:dyDescent="0.25">
      <c r="A51" s="12">
        <v>5</v>
      </c>
      <c r="B51" s="22" t="s">
        <v>74</v>
      </c>
      <c r="C51" s="14"/>
      <c r="D51" s="14"/>
      <c r="E51" s="14"/>
      <c r="F51" s="14"/>
      <c r="G51" s="39"/>
      <c r="H51" s="14">
        <f>[1]DLinh!F29</f>
        <v>20944302</v>
      </c>
      <c r="I51" s="14"/>
      <c r="J51" s="39"/>
      <c r="K51" s="39"/>
      <c r="L51" s="39">
        <f>[1]LBac!F29</f>
        <v>3582640</v>
      </c>
      <c r="M51" s="14"/>
      <c r="N51" s="39"/>
      <c r="O51" s="6">
        <f t="shared" si="2"/>
        <v>24526942</v>
      </c>
    </row>
    <row r="52" spans="1:15" x14ac:dyDescent="0.25">
      <c r="A52" s="12">
        <v>6</v>
      </c>
      <c r="B52" s="22" t="s">
        <v>75</v>
      </c>
      <c r="C52" s="14"/>
      <c r="D52" s="14"/>
      <c r="E52" s="14"/>
      <c r="F52" s="14"/>
      <c r="G52" s="39"/>
      <c r="H52" s="14"/>
      <c r="I52" s="14"/>
      <c r="J52" s="39"/>
      <c r="K52" s="39">
        <f>'[3]PB.8_KINH PHI'!$F$25</f>
        <v>26520000</v>
      </c>
      <c r="L52" s="39">
        <f>[1]LBac!F26</f>
        <v>8840000</v>
      </c>
      <c r="M52" s="14"/>
      <c r="N52" s="39"/>
      <c r="O52" s="6">
        <f t="shared" si="2"/>
        <v>35360000</v>
      </c>
    </row>
    <row r="53" spans="1:15" x14ac:dyDescent="0.25">
      <c r="A53" s="26">
        <v>7</v>
      </c>
      <c r="B53" s="27" t="s">
        <v>76</v>
      </c>
      <c r="C53" s="14">
        <f>SUM(C54:C56)</f>
        <v>0</v>
      </c>
      <c r="D53" s="14">
        <f t="shared" ref="D53:N53" si="9">SUM(D54:D56)</f>
        <v>626520940</v>
      </c>
      <c r="E53" s="14">
        <f t="shared" si="9"/>
        <v>870890080</v>
      </c>
      <c r="F53" s="14">
        <f t="shared" si="9"/>
        <v>542393280</v>
      </c>
      <c r="G53" s="39">
        <f t="shared" si="9"/>
        <v>616718460</v>
      </c>
      <c r="H53" s="14">
        <f t="shared" si="9"/>
        <v>1247154480</v>
      </c>
      <c r="I53" s="14">
        <f t="shared" si="9"/>
        <v>102290760</v>
      </c>
      <c r="J53" s="39">
        <f t="shared" si="9"/>
        <v>656627400</v>
      </c>
      <c r="K53" s="39">
        <f t="shared" si="9"/>
        <v>960686800</v>
      </c>
      <c r="L53" s="39">
        <f t="shared" si="9"/>
        <v>24658920</v>
      </c>
      <c r="M53" s="14">
        <f t="shared" si="9"/>
        <v>0</v>
      </c>
      <c r="N53" s="39">
        <f t="shared" si="9"/>
        <v>0</v>
      </c>
      <c r="O53" s="6">
        <f t="shared" si="2"/>
        <v>5647941120</v>
      </c>
    </row>
    <row r="54" spans="1:15" s="20" customFormat="1" x14ac:dyDescent="0.25">
      <c r="A54" s="28" t="s">
        <v>77</v>
      </c>
      <c r="B54" s="29" t="s">
        <v>78</v>
      </c>
      <c r="C54" s="18"/>
      <c r="D54" s="18"/>
      <c r="E54" s="18">
        <f>[1]TaNung!G22</f>
        <v>22808560</v>
      </c>
      <c r="F54" s="18"/>
      <c r="G54" s="40"/>
      <c r="H54" s="18"/>
      <c r="I54" s="18"/>
      <c r="J54" s="40"/>
      <c r="K54" s="40">
        <f>[1]BLam!F30</f>
        <v>36311919.999999993</v>
      </c>
      <c r="L54" s="40"/>
      <c r="M54" s="18"/>
      <c r="N54" s="40"/>
      <c r="O54" s="19">
        <f t="shared" si="2"/>
        <v>59120479.999999993</v>
      </c>
    </row>
    <row r="55" spans="1:15" s="20" customFormat="1" x14ac:dyDescent="0.25">
      <c r="A55" s="28" t="s">
        <v>79</v>
      </c>
      <c r="B55" s="29" t="s">
        <v>80</v>
      </c>
      <c r="C55" s="18"/>
      <c r="D55" s="18">
        <f>[1]VQGBDOUP!G28</f>
        <v>45714240.000000007</v>
      </c>
      <c r="E55" s="18">
        <f>[1]TaNung!G23</f>
        <v>848081520</v>
      </c>
      <c r="F55" s="18">
        <f>[1]HoTLam!F29</f>
        <v>542393280</v>
      </c>
      <c r="G55" s="40">
        <f>'[2]PB7_BIEU KINH PHI BO SUNG'!$J$30</f>
        <v>408854160</v>
      </c>
      <c r="H55" s="18">
        <f>[1]DLinh!F32</f>
        <v>1247154480</v>
      </c>
      <c r="I55" s="18">
        <f>[1]BThuan!F28</f>
        <v>102290760</v>
      </c>
      <c r="J55" s="40">
        <f>[1]THiep!F28</f>
        <v>656627400</v>
      </c>
      <c r="K55" s="40">
        <f>'[3]PB.8_KINH PHI'!$F$31</f>
        <v>924374880</v>
      </c>
      <c r="L55" s="40">
        <f>[1]LBac!F27</f>
        <v>24658920</v>
      </c>
      <c r="M55" s="18"/>
      <c r="N55" s="40"/>
      <c r="O55" s="19">
        <f t="shared" si="2"/>
        <v>4800149640</v>
      </c>
    </row>
    <row r="56" spans="1:15" s="20" customFormat="1" x14ac:dyDescent="0.25">
      <c r="A56" s="28" t="s">
        <v>81</v>
      </c>
      <c r="B56" s="29" t="s">
        <v>82</v>
      </c>
      <c r="C56" s="18"/>
      <c r="D56" s="18">
        <f>[1]VQGBDOUP!G29</f>
        <v>580806700</v>
      </c>
      <c r="E56" s="18"/>
      <c r="F56" s="18"/>
      <c r="G56" s="40">
        <f>[1]DDuong!F34</f>
        <v>207864299.99999997</v>
      </c>
      <c r="H56" s="18"/>
      <c r="I56" s="18"/>
      <c r="J56" s="40"/>
      <c r="K56" s="40"/>
      <c r="L56" s="40"/>
      <c r="M56" s="18"/>
      <c r="N56" s="40"/>
      <c r="O56" s="19">
        <f t="shared" si="2"/>
        <v>788671000</v>
      </c>
    </row>
    <row r="57" spans="1:15" x14ac:dyDescent="0.25">
      <c r="A57" s="26">
        <v>8</v>
      </c>
      <c r="B57" s="27" t="s">
        <v>83</v>
      </c>
      <c r="C57" s="14">
        <f>SUM(C58:C60)</f>
        <v>0</v>
      </c>
      <c r="D57" s="14">
        <f t="shared" ref="D57:N57" si="10">SUM(D58:D60)</f>
        <v>498918400</v>
      </c>
      <c r="E57" s="14">
        <f t="shared" si="10"/>
        <v>134553600</v>
      </c>
      <c r="F57" s="14">
        <f t="shared" si="10"/>
        <v>92436480.000000015</v>
      </c>
      <c r="G57" s="39">
        <f t="shared" si="10"/>
        <v>0</v>
      </c>
      <c r="H57" s="14">
        <f t="shared" si="10"/>
        <v>0</v>
      </c>
      <c r="I57" s="14">
        <f t="shared" si="10"/>
        <v>0</v>
      </c>
      <c r="J57" s="39">
        <f t="shared" si="10"/>
        <v>0</v>
      </c>
      <c r="K57" s="39">
        <f t="shared" si="10"/>
        <v>0</v>
      </c>
      <c r="L57" s="39">
        <f t="shared" si="10"/>
        <v>0</v>
      </c>
      <c r="M57" s="14">
        <f t="shared" si="10"/>
        <v>0</v>
      </c>
      <c r="N57" s="39">
        <f t="shared" si="10"/>
        <v>0</v>
      </c>
      <c r="O57" s="6">
        <f t="shared" si="2"/>
        <v>725908480</v>
      </c>
    </row>
    <row r="58" spans="1:15" s="20" customFormat="1" x14ac:dyDescent="0.25">
      <c r="A58" s="28" t="s">
        <v>84</v>
      </c>
      <c r="B58" s="29" t="s">
        <v>78</v>
      </c>
      <c r="C58" s="18"/>
      <c r="D58" s="18">
        <f>[1]VQGBDOUP!G31</f>
        <v>443335680</v>
      </c>
      <c r="E58" s="18">
        <f>[1]TaNung!G25</f>
        <v>134553600</v>
      </c>
      <c r="F58" s="18">
        <f>[1]HoTLam!F25</f>
        <v>92436480.000000015</v>
      </c>
      <c r="G58" s="40"/>
      <c r="H58" s="18"/>
      <c r="I58" s="18"/>
      <c r="J58" s="40"/>
      <c r="K58" s="40"/>
      <c r="L58" s="40"/>
      <c r="M58" s="18"/>
      <c r="N58" s="40"/>
      <c r="O58" s="19">
        <f t="shared" si="2"/>
        <v>670325760</v>
      </c>
    </row>
    <row r="59" spans="1:15" s="20" customFormat="1" x14ac:dyDescent="0.25">
      <c r="A59" s="28" t="s">
        <v>85</v>
      </c>
      <c r="B59" s="29" t="s">
        <v>80</v>
      </c>
      <c r="C59" s="18"/>
      <c r="D59" s="18">
        <f>[1]VQGBDOUP!G32</f>
        <v>55582720</v>
      </c>
      <c r="E59" s="18"/>
      <c r="F59" s="18"/>
      <c r="G59" s="40"/>
      <c r="H59" s="18"/>
      <c r="I59" s="18"/>
      <c r="J59" s="40"/>
      <c r="K59" s="40"/>
      <c r="L59" s="40"/>
      <c r="M59" s="18"/>
      <c r="N59" s="40"/>
      <c r="O59" s="19">
        <f t="shared" si="2"/>
        <v>55582720</v>
      </c>
    </row>
    <row r="60" spans="1:15" s="20" customFormat="1" x14ac:dyDescent="0.25">
      <c r="A60" s="28" t="s">
        <v>86</v>
      </c>
      <c r="B60" s="29" t="s">
        <v>82</v>
      </c>
      <c r="C60" s="18"/>
      <c r="D60" s="18"/>
      <c r="E60" s="18"/>
      <c r="F60" s="18"/>
      <c r="G60" s="40"/>
      <c r="H60" s="18"/>
      <c r="I60" s="18"/>
      <c r="J60" s="40"/>
      <c r="K60" s="40"/>
      <c r="L60" s="40"/>
      <c r="M60" s="18"/>
      <c r="N60" s="40"/>
      <c r="O60" s="19">
        <f t="shared" si="2"/>
        <v>0</v>
      </c>
    </row>
    <row r="61" spans="1:15" s="48" customFormat="1" ht="30" x14ac:dyDescent="0.25">
      <c r="A61" s="26">
        <v>9</v>
      </c>
      <c r="B61" s="27" t="s">
        <v>87</v>
      </c>
      <c r="C61" s="39"/>
      <c r="D61" s="39"/>
      <c r="E61" s="39"/>
      <c r="F61" s="39"/>
      <c r="G61" s="39">
        <f>[1]DDuong!F35</f>
        <v>13806950</v>
      </c>
      <c r="H61" s="39">
        <f>[1]DLinh!F36</f>
        <v>67329050</v>
      </c>
      <c r="I61" s="39"/>
      <c r="J61" s="39">
        <f>'[5]phu bieu 04'!$F$30</f>
        <v>74682000</v>
      </c>
      <c r="K61" s="39"/>
      <c r="L61" s="39">
        <f>[1]LBac!F31</f>
        <v>19149940</v>
      </c>
      <c r="M61" s="39"/>
      <c r="N61" s="39"/>
      <c r="O61" s="44">
        <f t="shared" si="2"/>
        <v>174967940</v>
      </c>
    </row>
    <row r="62" spans="1:15" x14ac:dyDescent="0.25">
      <c r="A62" s="12">
        <v>10</v>
      </c>
      <c r="B62" s="22" t="s">
        <v>88</v>
      </c>
      <c r="C62" s="14"/>
      <c r="D62" s="14"/>
      <c r="E62" s="14"/>
      <c r="F62" s="14"/>
      <c r="G62" s="39">
        <f>'[4]PB7_BIEU KINH PHI BO SUNG'!$J$33</f>
        <v>109475145</v>
      </c>
      <c r="H62" s="14"/>
      <c r="I62" s="14">
        <f>[1]BThuan!F29</f>
        <v>142155000</v>
      </c>
      <c r="J62" s="39">
        <f>[1]THiep!F29</f>
        <v>9477000</v>
      </c>
      <c r="K62" s="39">
        <f>'[3]PB.8_KINH PHI'!$F$33</f>
        <v>11688300</v>
      </c>
      <c r="L62" s="39">
        <f>[1]LBac!F22</f>
        <v>43910100</v>
      </c>
      <c r="M62" s="14"/>
      <c r="N62" s="39"/>
      <c r="O62" s="6">
        <f t="shared" si="2"/>
        <v>316705545</v>
      </c>
    </row>
    <row r="63" spans="1:15" s="59" customFormat="1" x14ac:dyDescent="0.25">
      <c r="A63" s="53" t="s">
        <v>89</v>
      </c>
      <c r="B63" s="55" t="s">
        <v>92</v>
      </c>
      <c r="C63" s="56">
        <v>211883700</v>
      </c>
      <c r="D63" s="56">
        <f t="shared" ref="D63:N63" si="11">10%*(D46+D8)</f>
        <v>134070334</v>
      </c>
      <c r="E63" s="56">
        <f t="shared" si="11"/>
        <v>116039368</v>
      </c>
      <c r="F63" s="56">
        <f t="shared" si="11"/>
        <v>69337976</v>
      </c>
      <c r="G63" s="57">
        <f t="shared" si="11"/>
        <v>107208355.5</v>
      </c>
      <c r="H63" s="56">
        <f t="shared" si="11"/>
        <v>174415783.20000002</v>
      </c>
      <c r="I63" s="56">
        <f t="shared" si="11"/>
        <v>55369276</v>
      </c>
      <c r="J63" s="57">
        <f t="shared" si="11"/>
        <v>105220740</v>
      </c>
      <c r="K63" s="57">
        <f t="shared" si="11"/>
        <v>114491910</v>
      </c>
      <c r="L63" s="57">
        <f t="shared" si="11"/>
        <v>29603760</v>
      </c>
      <c r="M63" s="56">
        <f t="shared" si="11"/>
        <v>15532900</v>
      </c>
      <c r="N63" s="57">
        <f t="shared" si="11"/>
        <v>30806800</v>
      </c>
      <c r="O63" s="58">
        <f>SUM(C63:N63)</f>
        <v>1163980902.7</v>
      </c>
    </row>
    <row r="64" spans="1:15" x14ac:dyDescent="0.25">
      <c r="A64" s="30"/>
      <c r="B64" s="31"/>
      <c r="C64" s="32"/>
      <c r="D64" s="32"/>
      <c r="E64" s="32"/>
      <c r="F64" s="32"/>
      <c r="G64" s="41"/>
      <c r="H64" s="32"/>
      <c r="I64" s="32"/>
      <c r="J64" s="41"/>
      <c r="K64" s="41"/>
      <c r="L64" s="41"/>
      <c r="M64" s="32"/>
      <c r="N64" s="41"/>
      <c r="O64" s="33"/>
    </row>
    <row r="65" spans="2:15" x14ac:dyDescent="0.25">
      <c r="B65" s="34" t="s">
        <v>90</v>
      </c>
    </row>
    <row r="66" spans="2:15" ht="15.75" customHeight="1" x14ac:dyDescent="0.25">
      <c r="B66" s="63" t="s">
        <v>95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2:15" x14ac:dyDescent="0.25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2:15" hidden="1" x14ac:dyDescent="0.25"/>
    <row r="69" spans="2:15" hidden="1" x14ac:dyDescent="0.25"/>
    <row r="70" spans="2:15" hidden="1" x14ac:dyDescent="0.25"/>
    <row r="71" spans="2:15" hidden="1" x14ac:dyDescent="0.25"/>
    <row r="72" spans="2:15" hidden="1" x14ac:dyDescent="0.25">
      <c r="E72" s="15">
        <f>130504700+Q44</f>
        <v>130504700</v>
      </c>
    </row>
    <row r="73" spans="2:15" hidden="1" x14ac:dyDescent="0.25"/>
    <row r="74" spans="2:15" hidden="1" x14ac:dyDescent="0.25"/>
    <row r="75" spans="2:15" hidden="1" x14ac:dyDescent="0.25"/>
    <row r="76" spans="2:15" hidden="1" x14ac:dyDescent="0.25"/>
    <row r="77" spans="2:15" hidden="1" x14ac:dyDescent="0.25"/>
  </sheetData>
  <mergeCells count="9">
    <mergeCell ref="A7:B7"/>
    <mergeCell ref="B66:O67"/>
    <mergeCell ref="A2:O2"/>
    <mergeCell ref="A3:O3"/>
    <mergeCell ref="M4:O4"/>
    <mergeCell ref="A5:A6"/>
    <mergeCell ref="B5:B6"/>
    <mergeCell ref="C5:N5"/>
    <mergeCell ref="O5:O6"/>
  </mergeCells>
  <pageMargins left="0.3" right="0.3" top="0.4" bottom="0.32" header="0.4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I</vt:lpstr>
      <vt:lpstr>'Phụ lục 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2023-12-13T04:10:08Z</cp:lastPrinted>
  <dcterms:created xsi:type="dcterms:W3CDTF">2023-11-23T07:30:13Z</dcterms:created>
  <dcterms:modified xsi:type="dcterms:W3CDTF">2023-12-13T04:14:25Z</dcterms:modified>
</cp:coreProperties>
</file>